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ondul Proprietatea_Bucharest\IPCS\NAV\Monthly NAV Calculations\2024_09\Mail PR\"/>
    </mc:Choice>
  </mc:AlternateContent>
  <xr:revisionPtr revIDLastSave="0" documentId="8_{0B490436-527F-4BB7-A9E8-FF03673BE883}" xr6:coauthVersionLast="47" xr6:coauthVersionMax="47" xr10:uidLastSave="{00000000-0000-0000-0000-000000000000}"/>
  <bookViews>
    <workbookView xWindow="-120" yWindow="-120" windowWidth="29040" windowHeight="15720" xr2:uid="{D9CBB52C-3AB5-4865-B04D-8B7A64263890}"/>
  </bookViews>
  <sheets>
    <sheet name="Anexa 11_RO" sheetId="1" r:id="rId1"/>
  </sheets>
  <definedNames>
    <definedName name="AS2DocOpenMode" hidden="1">"AS2DocumentEdit"</definedName>
    <definedName name="CODAIP">#REF!</definedName>
    <definedName name="Directory">#REF!</definedName>
    <definedName name="Drive">#REF!</definedName>
    <definedName name="FONPRO">#REF!</definedName>
    <definedName name="FXReval_Tolerence">#REF!</definedName>
    <definedName name="GMAX">#REF!</definedName>
    <definedName name="Interest_Tolerence">#REF!</definedName>
    <definedName name="OutputReport">#REF!</definedName>
    <definedName name="Report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wai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 s="1"/>
  <c r="C11" i="1" s="1"/>
  <c r="C114" i="1" s="1"/>
  <c r="D13" i="1"/>
  <c r="D12" i="1" s="1"/>
  <c r="E13" i="1"/>
  <c r="F13" i="1"/>
  <c r="F12" i="1" s="1"/>
  <c r="K16" i="1"/>
  <c r="K17" i="1"/>
  <c r="K18" i="1"/>
  <c r="K19" i="1"/>
  <c r="K20" i="1"/>
  <c r="K21" i="1"/>
  <c r="C22" i="1"/>
  <c r="D22" i="1"/>
  <c r="F22" i="1"/>
  <c r="G22" i="1"/>
  <c r="H22" i="1"/>
  <c r="J22" i="1"/>
  <c r="K23" i="1"/>
  <c r="K22" i="1" s="1"/>
  <c r="K24" i="1"/>
  <c r="K25" i="1"/>
  <c r="K26" i="1"/>
  <c r="K27" i="1"/>
  <c r="K28" i="1"/>
  <c r="K29" i="1"/>
  <c r="K30" i="1"/>
  <c r="C31" i="1"/>
  <c r="D31" i="1"/>
  <c r="F31" i="1"/>
  <c r="G31" i="1"/>
  <c r="H31" i="1"/>
  <c r="J31" i="1"/>
  <c r="K32" i="1"/>
  <c r="K33" i="1"/>
  <c r="K31" i="1" s="1"/>
  <c r="K34" i="1"/>
  <c r="K35" i="1"/>
  <c r="K36" i="1"/>
  <c r="K37" i="1"/>
  <c r="K38" i="1"/>
  <c r="K39" i="1"/>
  <c r="K40" i="1"/>
  <c r="C41" i="1"/>
  <c r="D41" i="1"/>
  <c r="F41" i="1"/>
  <c r="K43" i="1"/>
  <c r="K44" i="1"/>
  <c r="K45" i="1"/>
  <c r="K46" i="1"/>
  <c r="K47" i="1"/>
  <c r="K51" i="1"/>
  <c r="K52" i="1"/>
  <c r="C53" i="1"/>
  <c r="C48" i="1" s="1"/>
  <c r="D53" i="1"/>
  <c r="D48" i="1" s="1"/>
  <c r="E53" i="1"/>
  <c r="F53" i="1"/>
  <c r="K53" i="1" s="1"/>
  <c r="K54" i="1"/>
  <c r="K55" i="1"/>
  <c r="K56" i="1"/>
  <c r="K57" i="1"/>
  <c r="C58" i="1"/>
  <c r="D58" i="1"/>
  <c r="F58" i="1"/>
  <c r="G63" i="1"/>
  <c r="H63" i="1"/>
  <c r="J63" i="1"/>
  <c r="K64" i="1"/>
  <c r="K63" i="1" s="1"/>
  <c r="C66" i="1"/>
  <c r="D66" i="1"/>
  <c r="F66" i="1"/>
  <c r="K67" i="1"/>
  <c r="K66" i="1" s="1"/>
  <c r="K68" i="1"/>
  <c r="K69" i="1"/>
  <c r="C70" i="1"/>
  <c r="K73" i="1"/>
  <c r="K74" i="1"/>
  <c r="K75" i="1"/>
  <c r="K76" i="1"/>
  <c r="C77" i="1"/>
  <c r="D77" i="1"/>
  <c r="D70" i="1" s="1"/>
  <c r="E77" i="1"/>
  <c r="F77" i="1"/>
  <c r="F70" i="1" s="1"/>
  <c r="J78" i="1"/>
  <c r="K79" i="1"/>
  <c r="K82" i="1"/>
  <c r="C84" i="1"/>
  <c r="C83" i="1" s="1"/>
  <c r="F84" i="1"/>
  <c r="F83" i="1" s="1"/>
  <c r="J85" i="1"/>
  <c r="K84" i="1"/>
  <c r="C88" i="1"/>
  <c r="D88" i="1"/>
  <c r="D83" i="1" s="1"/>
  <c r="E88" i="1"/>
  <c r="F88" i="1"/>
  <c r="K91" i="1"/>
  <c r="K93" i="1"/>
  <c r="K94" i="1"/>
  <c r="K95" i="1"/>
  <c r="C98" i="1"/>
  <c r="D98" i="1"/>
  <c r="F98" i="1"/>
  <c r="K99" i="1"/>
  <c r="K100" i="1"/>
  <c r="K101" i="1"/>
  <c r="K103" i="1"/>
  <c r="F107" i="1"/>
  <c r="K107" i="1"/>
  <c r="K109" i="1"/>
  <c r="K110" i="1"/>
  <c r="E121" i="1"/>
  <c r="E122" i="1"/>
  <c r="E123" i="1"/>
  <c r="E124" i="1"/>
  <c r="E125" i="1"/>
  <c r="C126" i="1"/>
  <c r="E126" i="1" s="1"/>
  <c r="E127" i="1"/>
  <c r="E128" i="1"/>
  <c r="J141" i="1"/>
  <c r="H14" i="1" s="1"/>
  <c r="K141" i="1"/>
  <c r="G14" i="1" s="1"/>
  <c r="H141" i="1"/>
  <c r="J14" i="1" s="1"/>
  <c r="J148" i="1"/>
  <c r="H15" i="1" s="1"/>
  <c r="H148" i="1"/>
  <c r="J15" i="1" s="1"/>
  <c r="K15" i="1" s="1"/>
  <c r="K148" i="1"/>
  <c r="G15" i="1" s="1"/>
  <c r="I265" i="1"/>
  <c r="G42" i="1" s="1"/>
  <c r="G41" i="1" s="1"/>
  <c r="H265" i="1"/>
  <c r="H42" i="1" s="1"/>
  <c r="H41" i="1" s="1"/>
  <c r="F265" i="1"/>
  <c r="J42" i="1" s="1"/>
  <c r="I274" i="1"/>
  <c r="F274" i="1"/>
  <c r="H274" i="1"/>
  <c r="C300" i="1"/>
  <c r="D307" i="1"/>
  <c r="I60" i="1" s="1"/>
  <c r="G60" i="1"/>
  <c r="D308" i="1"/>
  <c r="I61" i="1" s="1"/>
  <c r="J61" i="1"/>
  <c r="K61" i="1" s="1"/>
  <c r="J62" i="1"/>
  <c r="K62" i="1" s="1"/>
  <c r="H62" i="1"/>
  <c r="H316" i="1"/>
  <c r="H317" i="1"/>
  <c r="H318" i="1"/>
  <c r="H319" i="1"/>
  <c r="H320" i="1"/>
  <c r="E321" i="1"/>
  <c r="G321" i="1"/>
  <c r="H321" i="1"/>
  <c r="J50" i="1" s="1"/>
  <c r="K77" i="1" l="1"/>
  <c r="J83" i="1"/>
  <c r="I321" i="1"/>
  <c r="H50" i="1" s="1"/>
  <c r="H49" i="1" s="1"/>
  <c r="H48" i="1" s="1"/>
  <c r="J41" i="1"/>
  <c r="K42" i="1"/>
  <c r="K41" i="1" s="1"/>
  <c r="J13" i="1"/>
  <c r="J12" i="1" s="1"/>
  <c r="K14" i="1"/>
  <c r="K13" i="1" s="1"/>
  <c r="K12" i="1" s="1"/>
  <c r="G13" i="1"/>
  <c r="G12" i="1" s="1"/>
  <c r="K85" i="1"/>
  <c r="K50" i="1"/>
  <c r="K49" i="1" s="1"/>
  <c r="K48" i="1" s="1"/>
  <c r="J49" i="1"/>
  <c r="J48" i="1" s="1"/>
  <c r="J59" i="1"/>
  <c r="G98" i="1"/>
  <c r="H13" i="1"/>
  <c r="H12" i="1" s="1"/>
  <c r="K78" i="1"/>
  <c r="D11" i="1"/>
  <c r="D114" i="1" s="1"/>
  <c r="H98" i="1"/>
  <c r="J98" i="1"/>
  <c r="D309" i="1"/>
  <c r="I62" i="1" s="1"/>
  <c r="F310" i="1"/>
  <c r="G62" i="1"/>
  <c r="E300" i="1"/>
  <c r="G59" i="1" s="1"/>
  <c r="G58" i="1" s="1"/>
  <c r="K112" i="1"/>
  <c r="K105" i="1"/>
  <c r="K97" i="1"/>
  <c r="K86" i="1"/>
  <c r="K81" i="1"/>
  <c r="K72" i="1"/>
  <c r="J70" i="1"/>
  <c r="D391" i="1"/>
  <c r="K102" i="1"/>
  <c r="K90" i="1"/>
  <c r="J60" i="1"/>
  <c r="K60" i="1" s="1"/>
  <c r="F48" i="1"/>
  <c r="F11" i="1" s="1"/>
  <c r="F114" i="1" s="1"/>
  <c r="K111" i="1"/>
  <c r="J108" i="1"/>
  <c r="K106" i="1"/>
  <c r="K104" i="1"/>
  <c r="K96" i="1"/>
  <c r="K88" i="1"/>
  <c r="K87" i="1"/>
  <c r="G83" i="1"/>
  <c r="K80" i="1"/>
  <c r="G70" i="1"/>
  <c r="K71" i="1"/>
  <c r="J66" i="1"/>
  <c r="D300" i="1"/>
  <c r="H59" i="1" s="1"/>
  <c r="K92" i="1"/>
  <c r="J89" i="1"/>
  <c r="J321" i="1"/>
  <c r="G50" i="1" s="1"/>
  <c r="G49" i="1" s="1"/>
  <c r="G48" i="1" s="1"/>
  <c r="G61" i="1"/>
  <c r="H61" i="1"/>
  <c r="H70" i="1" l="1"/>
  <c r="K83" i="1"/>
  <c r="K89" i="1"/>
  <c r="K98" i="1"/>
  <c r="K59" i="1"/>
  <c r="K58" i="1" s="1"/>
  <c r="J58" i="1"/>
  <c r="K70" i="1"/>
  <c r="G11" i="1"/>
  <c r="G114" i="1" s="1"/>
  <c r="H310" i="1"/>
  <c r="K108" i="1"/>
  <c r="H83" i="1"/>
  <c r="G310" i="1"/>
  <c r="H60" i="1"/>
  <c r="H58" i="1" s="1"/>
  <c r="H11" i="1" s="1"/>
  <c r="H114" i="1" l="1"/>
  <c r="J11" i="1"/>
  <c r="K11" i="1" l="1"/>
  <c r="J114" i="1"/>
  <c r="K114" i="1" l="1"/>
</calcChain>
</file>

<file path=xl/sharedStrings.xml><?xml version="1.0" encoding="utf-8"?>
<sst xmlns="http://schemas.openxmlformats.org/spreadsheetml/2006/main" count="439" uniqueCount="287">
  <si>
    <t>……………………………………….…….</t>
  </si>
  <si>
    <t>Reprezentant Compartiment de Control Intern</t>
  </si>
  <si>
    <t>Marius Nechifor</t>
  </si>
  <si>
    <t>……………………………………………………</t>
  </si>
  <si>
    <t>Şef serviciu depozitare</t>
  </si>
  <si>
    <t>Călin Meteș, Director adjunct de portofoliu</t>
  </si>
  <si>
    <t>Victor Strâmbei</t>
  </si>
  <si>
    <t>Pentru Reprezentant permanent</t>
  </si>
  <si>
    <t>BRD Groupe Societe Generale S.A.</t>
  </si>
  <si>
    <t>Franklin Templeton International Services S.à r.l., în calitate de administrator de fond de investiții alternative al Fondul Proprietatea SA</t>
  </si>
  <si>
    <t>b) Metoda angajamentului</t>
  </si>
  <si>
    <t>a) Metoda brută</t>
  </si>
  <si>
    <t xml:space="preserve"> Valoarea expunerii</t>
  </si>
  <si>
    <t xml:space="preserve"> Nivel levier</t>
  </si>
  <si>
    <t>Tip Metoda</t>
  </si>
  <si>
    <t>Efectul de levier al Fondului Proprietatea</t>
  </si>
  <si>
    <t>VUAN</t>
  </si>
  <si>
    <t>Activ net</t>
  </si>
  <si>
    <t>Denumire element</t>
  </si>
  <si>
    <t>Evolutia activului net si a valorii unitare a activului net in ultimii 3 ani</t>
  </si>
  <si>
    <t xml:space="preserve">15.5. Drepturi de preferință netranzacționabile/ netransferabile </t>
  </si>
  <si>
    <t>Nu este cazul</t>
  </si>
  <si>
    <t>15.4. Suma de plată pentru acțiuni distribuite cu contraprestație în bani</t>
  </si>
  <si>
    <t>15.3. Acțiuni distribuite cu contraprestație în bani</t>
  </si>
  <si>
    <t>15.2. Acțiuni distribuite fără contraprestație în bani</t>
  </si>
  <si>
    <t>15.1. Dividende de încasat</t>
  </si>
  <si>
    <t>15. Dividende sau alte drepturi de primit</t>
  </si>
  <si>
    <t>14.4. Sume în curs de decontare pentru titluri de participare denominate în valută</t>
  </si>
  <si>
    <t>14.3. Sume în curs de decontare pentru titluri de participare denominate în lei</t>
  </si>
  <si>
    <t>14.2. Titluri de participare denominate în valută</t>
  </si>
  <si>
    <t>14.1. Titluri de participare denominate în lei</t>
  </si>
  <si>
    <t>14. Titluri de participare la O.P.C.V.M. / AOPC</t>
  </si>
  <si>
    <t>13. Instrumente ale pieței monetare, altele decât cele tranzacționate pe o piață reglementată, conform art. 82 lit.g) din O.U.G. nr. 32/2012</t>
  </si>
  <si>
    <t>4. Other derivative contracts regarding securities, currencies, interest or profitability rates or other derivative instruments, financial indices or financial indicators / other derivative contracts regarding goods to be settled in cash or which may be settled in cash at the request of one of the parties</t>
  </si>
  <si>
    <t>12.4. Alte contracte derivate în legătură cu valori mobiliare, valute, rate ale dobânzii sau rentabilității ori alte instrumente derivate, indici financiari sau indicatori financiari/alte contracte derivate în legătură cu mărfuri care trebuie decontate în fonduri bănești sau pot fi decontate în fonduri bănești la cererea uneia dintre părți</t>
  </si>
  <si>
    <t>12.3. Contracte pe diferență</t>
  </si>
  <si>
    <t>12.2. Contracte swap</t>
  </si>
  <si>
    <t>12.1. Contracte forward</t>
  </si>
  <si>
    <t>12. Instrumente financiare derivate negociate în afara piețelor reglementate</t>
  </si>
  <si>
    <t>11.3. Sume în curs de decontare pentru instrumente financiare derivate tranzacționate pe o piață reglementată</t>
  </si>
  <si>
    <t>11.2. Opțiuni</t>
  </si>
  <si>
    <t>11.1. Contracte futures</t>
  </si>
  <si>
    <t>11. Instrumente financiare derivate tranzacționate pe o piață reglementată</t>
  </si>
  <si>
    <t>Total</t>
  </si>
  <si>
    <t>BRD  Groupe Societe Generale</t>
  </si>
  <si>
    <t>CITI Bank</t>
  </si>
  <si>
    <t>Valoare depozit bancar cumulată cu valoarea dobânzii zilnice aferente perioadei scurse de la data constituirii</t>
  </si>
  <si>
    <t>Banca Comerciala Romana</t>
  </si>
  <si>
    <t>Metoda de evaluare</t>
  </si>
  <si>
    <t>Pondere în activul net al Fondului Proprietatea</t>
  </si>
  <si>
    <t>Pondere în activul total al Fondului Proprietatea</t>
  </si>
  <si>
    <t>Valoare totală (lei)</t>
  </si>
  <si>
    <t>Dobânda cumulată</t>
  </si>
  <si>
    <t>Dobânda zilnică</t>
  </si>
  <si>
    <t>Valoare iniţială</t>
  </si>
  <si>
    <t>Data scadenţei</t>
  </si>
  <si>
    <t>Data constituirii</t>
  </si>
  <si>
    <t>Denumire bancă</t>
  </si>
  <si>
    <t>Depozite bancare denominate în lei</t>
  </si>
  <si>
    <t>10. Depozite bancare pe categorii distincte: constituite la instituții de credit din România / din alt stat membru UE/ dintr-un stat terț (non-UE)</t>
  </si>
  <si>
    <t>USD</t>
  </si>
  <si>
    <t>GBP</t>
  </si>
  <si>
    <t>EUR</t>
  </si>
  <si>
    <t>Valoare actualizată (lei)</t>
  </si>
  <si>
    <t>Curs valutar BNR</t>
  </si>
  <si>
    <t>Valoare curentă</t>
  </si>
  <si>
    <t>Valuta</t>
  </si>
  <si>
    <t>9.2.  Disponibil în conturi curente și numerar denominate în valută</t>
  </si>
  <si>
    <t>**Sume in curs de decontare conform extras la 30 septembrie 2024</t>
  </si>
  <si>
    <t>*Disponibilul în conturile curente de la BRD Groupe Societe Generale reprezintă numerar în conturile bancare curente de distribuție, care poate fi folosit doar pentru plata distribuțiilor către acționari.</t>
  </si>
  <si>
    <t>Numerar în casă</t>
  </si>
  <si>
    <t>Unicredit Tiriac Bank</t>
  </si>
  <si>
    <t>Raiffeisen Bank</t>
  </si>
  <si>
    <t>ING BANK</t>
  </si>
  <si>
    <t>BRD  Groupe Societe Generale - sume in curs de decontare**</t>
  </si>
  <si>
    <t>BRD  Groupe Societe Generale*</t>
  </si>
  <si>
    <t>SNS</t>
  </si>
  <si>
    <t>Societatea Nationala a Sarii SA</t>
  </si>
  <si>
    <t>AERB</t>
  </si>
  <si>
    <t>CN Aeroporturi Bucuresti SA</t>
  </si>
  <si>
    <t>APDM</t>
  </si>
  <si>
    <t>CN Administratia Porturilor Dunarii Maritime SA</t>
  </si>
  <si>
    <t>9.1. Disponibil în conturi curente și numerar în lei</t>
  </si>
  <si>
    <t>AIT</t>
  </si>
  <si>
    <t>Aeroportul International Timisoara - Traian Vuia SA</t>
  </si>
  <si>
    <t>9. Disponibil în conturi curente și numerar</t>
  </si>
  <si>
    <t>Efecte de comerț</t>
  </si>
  <si>
    <t>8.2. Alte instrumente ale pieței monetare menționate la art. 83 alin.(1) lit.a) din O.U.G. nr. 32/2012</t>
  </si>
  <si>
    <t>8.1.5. Sume în curs de decontare pentru acțiuni tranzacționate în cadrul altor sisteme decât piețele reglementate</t>
  </si>
  <si>
    <t>8.1.4. Obligațiuni neadmise la tranzacționare</t>
  </si>
  <si>
    <t>World Trade Hotel SA</t>
  </si>
  <si>
    <t>Pondere în capitalul social al emitentului</t>
  </si>
  <si>
    <t>Valoare totală curentă</t>
  </si>
  <si>
    <t>Valoare acţiune</t>
  </si>
  <si>
    <t>Valoare nominală</t>
  </si>
  <si>
    <t>Nr. Acţiuni deţinute</t>
  </si>
  <si>
    <t>Emitent</t>
  </si>
  <si>
    <t>8.1.3. Acțiuni neadmise la tranzacționare evaluate la valoare zero (lipsă situații financiare actualizate depuse la Registrul Comerțului)</t>
  </si>
  <si>
    <t>8.1.2. Acțiuni tranzacționate în cadrul altor sisteme decât piețele reglementate</t>
  </si>
  <si>
    <t>Valoare pe baza raportului de evaluare la 31 octombrie 2023 (prin aplicarea metodei de evaluare prin venit utilizând metoda fluxurilor de numerar actualizate)</t>
  </si>
  <si>
    <t>Societate nelistată, în stare de funcţionare</t>
  </si>
  <si>
    <t>Zirom SA</t>
  </si>
  <si>
    <t xml:space="preserve">Evaluată la zero </t>
  </si>
  <si>
    <t>Insolvenţă</t>
  </si>
  <si>
    <t>World Trade Center Bucuresti SA</t>
  </si>
  <si>
    <t>Valoare pe baza raportului de evaluare la 31 mai 2024 (prin aplicarea metodei de evaluare prin venit utilizând metoda fluxurilor de numerar actualizate)</t>
  </si>
  <si>
    <t>Valoare pe baza raportului de evaluare la 31 octombrie 2023 (prin aplicarea metodei de piață bazată pe multiplul de Venituri derivat din analiza companiilor comparabile cotate pe piața de capital)</t>
  </si>
  <si>
    <t>Societatea Electrocentrale Craiova SA</t>
  </si>
  <si>
    <t>Faliment</t>
  </si>
  <si>
    <t>Simtex SA</t>
  </si>
  <si>
    <t>Salubriserv SA</t>
  </si>
  <si>
    <t>ROMPLUMB SA</t>
  </si>
  <si>
    <t>Valoare pe baza raportului de evaluare la 31 octombrie 2023 (prin aplicarea metodei de piață bazată pe indicatorul Preț/Profit net derivat din analiza companiilor comparabile cotate pe piața de capital)</t>
  </si>
  <si>
    <t>Posta Romana SA</t>
  </si>
  <si>
    <t>Plafar SA</t>
  </si>
  <si>
    <t>Gerovital Cosmetics SA</t>
  </si>
  <si>
    <t>Complexul Energetic Oltenia SA</t>
  </si>
  <si>
    <t>CN Administratia Porturilor Maritime SA</t>
  </si>
  <si>
    <t>Valoare pe baza raportului de evaluare la 31 octombrie 2023 (prin aplicarea metodei de piață bazată pe multiplul de EBITDA derivat din analiza companiilor comparabile cotate pe piața de capital)</t>
  </si>
  <si>
    <t>CN Administratia Porturilor Dunarii Fluviale SA</t>
  </si>
  <si>
    <t>CN Administratia Canalelor Navigabile SA</t>
  </si>
  <si>
    <t>Aeroportul International Mihail Kogalniceanu - Constanta SA</t>
  </si>
  <si>
    <t>Stare firmă</t>
  </si>
  <si>
    <t>8.1.1. Acțiuni neadmise la tranzacționare</t>
  </si>
  <si>
    <t xml:space="preserve">8.1 Alte valori mobiliare </t>
  </si>
  <si>
    <t xml:space="preserve">8. Alte valori mobiliare si instrumente ale pieței monetare </t>
  </si>
  <si>
    <t>7.3. Drepturi de preferință (ulterior înregistrării la depozitarul central, anterior admiterii la tranzacționare)</t>
  </si>
  <si>
    <t>7.2. Obligațiuni nou emise</t>
  </si>
  <si>
    <t>7.1. Acțiuni nou emise</t>
  </si>
  <si>
    <t>7. Valori mobiliare nou emise</t>
  </si>
  <si>
    <t>Sume în curs de decontare pentru instrumente ale pieței monetare admise sau tranzacționate pe o piață reglementată dintr-un stat terț (non-UE)</t>
  </si>
  <si>
    <t>6. Instrumentele pieței monetare admise sau tranzacționate pe o piață reglementată dintr-un stat terț (non-UE)</t>
  </si>
  <si>
    <t>Sume în curs de decontare pentru instrumente ale pieței monetare admise sau tranzacționate pe o piață reglementată din alt stat membru UE</t>
  </si>
  <si>
    <t>5. Instrumente ale pieței monetare admise sau tranzacționate pe o piață reglementată din alt stat membru UE</t>
  </si>
  <si>
    <t>Sume în curs de decontare pentru instrumente ale pieței monetare admise sau tranzacționate pe o piață reglementată din România</t>
  </si>
  <si>
    <t>4. Instrumente ale pieței monetare admise sau tranzacționate pe o piață reglementată din România</t>
  </si>
  <si>
    <t>3.4. Sume în curs de decontare pentru valori mobiliare admise sau tranzacționate pe o piață reglementată dintr-un stat terț</t>
  </si>
  <si>
    <t>3.3. Alte valori mobiliare admise la tranzacționare pe o piață reglementată dintr-un stat terț</t>
  </si>
  <si>
    <t>3.2. Obligațiuni admise la tranzacționare emise sau garantate de autorități ale administrației publice locale, obligațiuni corporative, tranzacționate în ultimele 30 de zile (zile lucrătoare)</t>
  </si>
  <si>
    <t>3.1. Acțiuni tranzacționate în ultimele 30 de zile de tranzacționare (zile lucrătoare)</t>
  </si>
  <si>
    <t>3. Valorile mobiliare admise sau tranzacționate pe o piață reglementată dintr-un stat terț</t>
  </si>
  <si>
    <t>2.5. Sume în curs de decontare pentru valori mobiliare admise sau tranzacționate pe o piață reglementată din alt stat membru UE</t>
  </si>
  <si>
    <t>2.4. Alte valori mobiliare admise la tranzacționare pe o piață reglementată din alt stat membru UE</t>
  </si>
  <si>
    <t>2.3. Obligațiuni admise la tranzacționare emise sau garantate de autorități ale administrației publice centrale</t>
  </si>
  <si>
    <t>2.2. Obligațiuni admise la tranzacționare emise sau garantate de autorități ale administrației publice locale, obligațiuni corporative</t>
  </si>
  <si>
    <t>2.1. Acțiuni tranzacționate în ultimele 30 de zile de tranzacționare (zile lucrătoare)</t>
  </si>
  <si>
    <t>2. Valori mobiliare admise sau tranzacționate pe o piață reglementată din alt stat membru UE, din care:</t>
  </si>
  <si>
    <t>1.9. Sume în curs de decontare pentru valori mobiliare admise sau tranzacționate pe o piață reglementată din România</t>
  </si>
  <si>
    <t>1.8. Alte valori mobiliare admise la tranzacționare pe o piață reglementată din România</t>
  </si>
  <si>
    <t>1.7. Obligațiuni admise la tranzacționare emise sau garantate de autorități ale administrației publice centrale</t>
  </si>
  <si>
    <t>1.6. Obligațiuni admise la tranzacționare emise sau garantate de autorități ale administrației publice locale/obligațiuni corporative</t>
  </si>
  <si>
    <t>1.5. Drepturi de preferință admise la tranzacționare</t>
  </si>
  <si>
    <t>1.4. Drepturi de alocare admise la tranzacționare</t>
  </si>
  <si>
    <t>1.3. Acțiuni netranzacționate în ultimele 30 de zile de tranzacționare (zile lucrătoare) pentru care nu se obțin situațiile financiare în termen de 90 de zile de la datele legale de depunere</t>
  </si>
  <si>
    <t>Valoare pe baza raportului de evaluare la 30 iunie 2023 (prin aplicarea metodei de evaluare prin venit utilizând metoda fluxurilor de numerar actualizate)</t>
  </si>
  <si>
    <t>RORX</t>
  </si>
  <si>
    <t>ROMAERO SA</t>
  </si>
  <si>
    <t>ALCQ</t>
  </si>
  <si>
    <t>ALCOM SA TIMISOARA</t>
  </si>
  <si>
    <t>Nr. acţiuni deţinute</t>
  </si>
  <si>
    <t>Data ultimei şedinţe în care s-a tranzacţionat</t>
  </si>
  <si>
    <t>Simbol</t>
  </si>
  <si>
    <t>1.2. Acțiuni netranzacționate în ultimele 30 de zile de tranzacționare (zile lucrătoare)</t>
  </si>
  <si>
    <t>Preț de referință (Preț închidere)</t>
  </si>
  <si>
    <t>IORB</t>
  </si>
  <si>
    <t>IOR SA</t>
  </si>
  <si>
    <t>Valoare pe baza raportului de evaluare la 30 iunie 2023 (prin aplicarea metodei de evaluare bazată pe active)</t>
  </si>
  <si>
    <t>MECP</t>
  </si>
  <si>
    <t>MECON SA</t>
  </si>
  <si>
    <t>Preţ de închidere</t>
  </si>
  <si>
    <t>ALR</t>
  </si>
  <si>
    <t>Alro SA</t>
  </si>
  <si>
    <t>1.1 acţiuni cotate tranzacţionate în ultimele 30 zile de tranzacţionare (zile lucrătoare)</t>
  </si>
  <si>
    <t>1. Valori mobiliare admise sau tranzacţionate pe o piaţă reglementată din România din care:</t>
  </si>
  <si>
    <t>SITUAŢIA DETALIATĂ A INVESTIŢIILOR LA DATA DE 30 septembrie 2024</t>
  </si>
  <si>
    <t>Persoane juridice</t>
  </si>
  <si>
    <t>Pesoane fizice</t>
  </si>
  <si>
    <t>Număr de investitori (defalcat pe clase de unităţi de fond), din care:</t>
  </si>
  <si>
    <t>Valoarea unitară a activului net (defalcat pe clase de unităţi de fond) exprimată în moneda fondului (RON)</t>
  </si>
  <si>
    <t>Număr de unităţi de fond/acţiuni în circulaţie (defalcat pe clase de unităţi de fond), din care deţinute de:</t>
  </si>
  <si>
    <t>Valoare activ net (din care defalcat pe clase de unităţi de fond) exprimată în moneda fondului (RON)</t>
  </si>
  <si>
    <t>Diferenţe</t>
  </si>
  <si>
    <t xml:space="preserve">Denumire element </t>
  </si>
  <si>
    <t>Situaţia valorii unitare a activului net</t>
  </si>
  <si>
    <t>Valoarea activului net (I - II)</t>
  </si>
  <si>
    <t>III</t>
  </si>
  <si>
    <t>Alte obligații</t>
  </si>
  <si>
    <t>Vărsăminte de efectuat pentru răscumpărarea acţiunilor proprii</t>
  </si>
  <si>
    <t>- în USD</t>
  </si>
  <si>
    <t>- în GBP</t>
  </si>
  <si>
    <t>- în euro</t>
  </si>
  <si>
    <t>- în lei</t>
  </si>
  <si>
    <t>- alte obligaţii, din care:</t>
  </si>
  <si>
    <t>- impozit pe dividende de plată la Bugetul de Stat</t>
  </si>
  <si>
    <t>- TVA de plată la Bugetul de Stat</t>
  </si>
  <si>
    <t>- remunerații şi contribuţii aferente</t>
  </si>
  <si>
    <t xml:space="preserve">- provizioane </t>
  </si>
  <si>
    <t>- vărsăminte de efectuat pentru titluri de stat în curs de decontare</t>
  </si>
  <si>
    <t>- datorii legate de returnarea de capital către acţionari</t>
  </si>
  <si>
    <t xml:space="preserve">- datorii către acţionarii Fondului privind distribuţia de dividende </t>
  </si>
  <si>
    <t>- facilitate de credit pe termen scurt</t>
  </si>
  <si>
    <t>Alte obligaţii, din care:</t>
  </si>
  <si>
    <t>Cheltuielile cu auditul financiar</t>
  </si>
  <si>
    <t>Cheltuieli cu plata comisioanelor/tarifelor datorate ASF</t>
  </si>
  <si>
    <t>Cheltuieli de emisiune</t>
  </si>
  <si>
    <t>Cheltuieli cu dobânzile</t>
  </si>
  <si>
    <t>Cheltuieli cu comisioanele de rulaj şi alte servicii bancare</t>
  </si>
  <si>
    <t>- în EUR</t>
  </si>
  <si>
    <t>Cheltuieli cu comisioanele datorate intermediarilor</t>
  </si>
  <si>
    <t>Cheltuieli pentru plata comisioanelor datorate depozitarului</t>
  </si>
  <si>
    <t>Cheltuieli pentru plata comisioanelor datorate A.F.I.A.</t>
  </si>
  <si>
    <t>Total obligaţii</t>
  </si>
  <si>
    <t>II</t>
  </si>
  <si>
    <t>- cheltuieli înregistrate în avans</t>
  </si>
  <si>
    <t>- alte creanţe</t>
  </si>
  <si>
    <t>- avansuri imobilizări necorporale</t>
  </si>
  <si>
    <t>- imobilizări necorporale</t>
  </si>
  <si>
    <t>- impozit pe dividende de recuperat de la Bugetul de Stat</t>
  </si>
  <si>
    <t>- creante referitoare la tranzactiile in curs de decontare</t>
  </si>
  <si>
    <t>- creanțe privind contribuțiile in numerar la majorările de capital efectuate de companiile din portofoliu</t>
  </si>
  <si>
    <t xml:space="preserve">- garantie depozitată la broker pentru oferta publică de răscumparare actiuni </t>
  </si>
  <si>
    <t>Alte active, din care:</t>
  </si>
  <si>
    <t>Dividende sau alte drepturi de încasat</t>
  </si>
  <si>
    <t>Titluri de participare ale F.I.A./O.P.C.V.M.</t>
  </si>
  <si>
    <t>- certificate de trezorerie cu discount, cu maturitaţi iniţiale mai mici de 1 an</t>
  </si>
  <si>
    <t>Instrumente ale pieței monetare, altele decât cele tranzacționate pe o piață reglementată, conform art. 82 lit.g) din O.U.G. nr. 32/2012, din care:</t>
  </si>
  <si>
    <t>Conturi curente si numerar, din care:</t>
  </si>
  <si>
    <t>instrumente financiare derivate negociate in afara pieţelor reglementate (forward,futures si options, swaps, etc)</t>
  </si>
  <si>
    <t>instrumente financiare derivate tranzacţionate pe o bursă dintr-un stat nemembru (forward,futures si options, swaps, etc)</t>
  </si>
  <si>
    <t>instrumente financiare derivate tranzacţionate pe o piaţă reglementată dintr-un stat membru (forward,futures si options, swaps, etc)</t>
  </si>
  <si>
    <t>instrumente financiare derivate tranzacţionate în cadrul unui loc de tranzacţionare din România (forward,futures si options, swaps, etc)</t>
  </si>
  <si>
    <t>Instrumente financiare derivate tranzacţionate pe o piaţă reglementată, din care:</t>
  </si>
  <si>
    <t>depozite bancare constituite la instituţii de credit dintr-un stat nemembru</t>
  </si>
  <si>
    <t>depozite bancare constituite la instituţii de credit dintr-un stat membru</t>
  </si>
  <si>
    <t>depozite bancare constituite la instituţii de credit din România</t>
  </si>
  <si>
    <t>Depozite bancare, din care:</t>
  </si>
  <si>
    <t xml:space="preserve">- alte instrumente financiare </t>
  </si>
  <si>
    <t>- drepturi neadmise la tranzacționare pe o piață reglementată</t>
  </si>
  <si>
    <t xml:space="preserve">- drepturi de alocare neadmise la tranzacționare pe o piață reglementată </t>
  </si>
  <si>
    <t>- obligaţiuni nelistate</t>
  </si>
  <si>
    <t>- obligaţiuni emise si rascumparate</t>
  </si>
  <si>
    <t>- actiuni neadmise la tranzacționare pe o piață reglementată</t>
  </si>
  <si>
    <t>Alte valori mobiliare și instrumente ale pieței monetare din care: valori mobiliare (pe categorii şi pe tipuri de emitent) şi instrumente ale pieţei monetare (pe categorii).</t>
  </si>
  <si>
    <t>Valori mobiliare nou-emise</t>
  </si>
  <si>
    <t>1.3.8 drepturi de alocare admise la tranzacționare pe o piață reglementată</t>
  </si>
  <si>
    <t>1.3.7 instrumente ale pieţei monetare</t>
  </si>
  <si>
    <t>1.3.6 alte valori mobiliare</t>
  </si>
  <si>
    <t>1.3.5 alte titluri de creanţă</t>
  </si>
  <si>
    <t>1.3.4 obligaţiuni</t>
  </si>
  <si>
    <t>1.3.3 alte valori mobiliare asimilate acestora</t>
  </si>
  <si>
    <t>1.3.2 acţiuni cotate dar netranzacţionate în ultimele 30 de zile de tranzacţionare</t>
  </si>
  <si>
    <t>1.3.1 acţiuni cotate tranzacţionate în ultimele 30 zile de tranzacţionare</t>
  </si>
  <si>
    <t>Valori mobiliare și instrumente ale pieței monetare admise la cota oficială a unei burse dintr-un stat terț, care operează în mod regulat și este recunoscută și deschisă publicului, aprobată de Autoritatea de Supraveghere Financiară (ASF), din care:</t>
  </si>
  <si>
    <t>1.2.8 drepturi de alocare admise la tranzacționare pe o piață reglementată</t>
  </si>
  <si>
    <t>1.2.7 instrumente ale pieţei monetare</t>
  </si>
  <si>
    <t>1.2.6 alte valori mobiliare</t>
  </si>
  <si>
    <t>1.2.5 alte titluri de creanţă</t>
  </si>
  <si>
    <t>1.2.4 obligaţiuni</t>
  </si>
  <si>
    <t>1.2.3 alte valori mobiliare asimilate acestora</t>
  </si>
  <si>
    <t>1.2.2 acţiuni cotate dar netranzacţionate în ultimele 30 de zile de tranzacţionare</t>
  </si>
  <si>
    <t>1.2.1 acţiuni cotate tranzacţionate în ultimele 30 zile de tranzacţionare</t>
  </si>
  <si>
    <t>Valori mobiliare si instrumente ale pietei monetare admise sau tranzacționate pe o piață reglementată dintr-un stat membru, din care:</t>
  </si>
  <si>
    <t>1.1.8 drepturi de alocare admise la tranzacționare pe o piață reglementată</t>
  </si>
  <si>
    <t>1.1.7 instrumente ale pieţei monetare</t>
  </si>
  <si>
    <t>1.1.6 alte valori mobiliare</t>
  </si>
  <si>
    <t>1.1.5 alte titluri de creanţă</t>
  </si>
  <si>
    <t>1.1.4 obligaţiuni</t>
  </si>
  <si>
    <t>1.1.3 alte valori mobiliare asimilate acestora</t>
  </si>
  <si>
    <t>1.1.2 acţiuni cotate dar netranzacţionate în ultimele 30 de zile de tranzacţionare</t>
  </si>
  <si>
    <t>1.1.1 acţiuni cotate tranzacţionate în ultimele 30 zile de tranzacţionare</t>
  </si>
  <si>
    <t xml:space="preserve">valori mobiliare şi instrumente ale pieţei monetare admise sau tranzacţionate în cadrul unui loc de tranzacţionare din România, din care: </t>
  </si>
  <si>
    <t>Valori mobiliare şi instrumente ale pieţei monetare, din care:</t>
  </si>
  <si>
    <t>Total active</t>
  </si>
  <si>
    <t>I.</t>
  </si>
  <si>
    <t>Lei</t>
  </si>
  <si>
    <t>% din activul total</t>
  </si>
  <si>
    <t>% din activul net</t>
  </si>
  <si>
    <t xml:space="preserve">Data de raportare:  </t>
  </si>
  <si>
    <t>PJR09FIAIR/400018</t>
  </si>
  <si>
    <t xml:space="preserve">Cod Fond: </t>
  </si>
  <si>
    <t>Fondul Proprietatea SA</t>
  </si>
  <si>
    <t xml:space="preserve">Fond: </t>
  </si>
  <si>
    <t>PJM07.1AFIASMDLUX0037</t>
  </si>
  <si>
    <t xml:space="preserve">Cod Administrator: </t>
  </si>
  <si>
    <t>Franklin Templeton International Services S.à r.l.</t>
  </si>
  <si>
    <t xml:space="preserve">Administrator Fond: </t>
  </si>
  <si>
    <t>Annex 11 ASF - Situaţia activelor şi obligaţiilor şi situaţia detaliată a investiţiilor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</si>
</sst>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(* #,##0_);_(* \(#,##0\);_(* &quot;-&quot;??_);_(@_)"/>
    <numFmt numFmtId="165" formatCode="#,##0.0000"/>
    <numFmt numFmtId="166" formatCode="[$-418]d\ mmmm\ yyyy;@"/>
    <numFmt numFmtId="167" formatCode="0.0000%"/>
    <numFmt numFmtId="168" formatCode="#,##0.000"/>
    <numFmt numFmtId="169" formatCode="_([$RON]\ * #,##0.00_);_([$RON]\ * \(#,##0.00\);_([$RON]\ * &quot;-&quot;??_);_(@_)"/>
    <numFmt numFmtId="170" formatCode="[$-418]d\-mmm\-yy;@"/>
    <numFmt numFmtId="171" formatCode="0.0000"/>
    <numFmt numFmtId="172" formatCode="_-* #,##0.00\ _l_e_i_-;\-* #,##0.00\ _l_e_i_-;_-* &quot;-&quot;??\ _l_e_i_-;_-@_-"/>
    <numFmt numFmtId="173" formatCode="#,##0.00_ ;\-#,##0.00\ "/>
    <numFmt numFmtId="174" formatCode="_-* #,##0\ _l_e_i_-;\-* #,##0\ _l_e_i_-;_-* &quot;-&quot;\ _l_e_i_-;_-@_-"/>
    <numFmt numFmtId="175" formatCode="[$-418]d\-mmm\-yyyy;@"/>
    <numFmt numFmtId="176" formatCode="0.000%"/>
    <numFmt numFmtId="177" formatCode="_(* #,##0.0000_);_(* \(#,##0.0000\);_(* &quot;-&quot;??_);_(@_)"/>
    <numFmt numFmtId="179" formatCode="_([$GBP]\ * #,##0.00_);_([$GBP]\ * \(#,##0.00\);_([$GBP]\ * &quot;-&quot;??_);_(@_)"/>
    <numFmt numFmtId="180" formatCode="_([$USD]\ * #,##0.00_);_([$USD]\ * \(#,##0.00\);_([$USD]\ * &quot;-&quot;??_);_(@_)"/>
    <numFmt numFmtId="181" formatCode="_([$EUR]\ * #,##0.00_);_([$EUR]\ * \(#,##0.00\);_([$EUR]\ * &quot;-&quot;??_);_(@_)"/>
    <numFmt numFmtId="182" formatCode="_(* #,##0.0_);_(* \(#,##0.0\);_(* &quot;-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rgb="FF000099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64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sz val="11"/>
      <color indexed="8"/>
      <name val="Calibri"/>
      <family val="2"/>
    </font>
    <font>
      <b/>
      <sz val="10"/>
      <color rgb="FF004FA6"/>
      <name val="Arial"/>
      <family val="2"/>
    </font>
    <font>
      <b/>
      <sz val="10"/>
      <color theme="1"/>
      <name val="Arial"/>
      <family val="2"/>
    </font>
    <font>
      <b/>
      <sz val="8"/>
      <color rgb="FF004FA6"/>
      <name val="Arial"/>
      <family val="2"/>
    </font>
    <font>
      <b/>
      <sz val="8"/>
      <color rgb="FF000099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8" tint="-0.499984740745262"/>
      <name val="Arial"/>
      <family val="2"/>
    </font>
    <font>
      <sz val="8"/>
      <color theme="8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>
      <alignment vertical="top"/>
    </xf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5" fillId="0" borderId="0"/>
    <xf numFmtId="43" fontId="18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wrapText="1"/>
    </xf>
    <xf numFmtId="0" fontId="3" fillId="0" borderId="0" xfId="3" applyFont="1" applyAlignment="1">
      <alignment horizontal="left"/>
    </xf>
    <xf numFmtId="164" fontId="3" fillId="0" borderId="0" xfId="1" applyNumberFormat="1" applyFont="1"/>
    <xf numFmtId="43" fontId="3" fillId="0" borderId="0" xfId="1" applyFont="1"/>
    <xf numFmtId="4" fontId="6" fillId="0" borderId="1" xfId="4" applyNumberFormat="1" applyFont="1" applyBorder="1" applyAlignment="1">
      <alignment horizontal="right" vertical="center"/>
    </xf>
    <xf numFmtId="10" fontId="7" fillId="0" borderId="2" xfId="4" applyNumberFormat="1" applyFont="1" applyBorder="1" applyAlignment="1">
      <alignment horizontal="right" wrapText="1"/>
    </xf>
    <xf numFmtId="0" fontId="6" fillId="0" borderId="3" xfId="5" applyFont="1" applyBorder="1" applyAlignment="1">
      <alignment horizontal="left" vertical="center"/>
    </xf>
    <xf numFmtId="4" fontId="3" fillId="0" borderId="0" xfId="3" applyNumberFormat="1" applyFont="1"/>
    <xf numFmtId="0" fontId="8" fillId="2" borderId="0" xfId="3" applyFont="1" applyFill="1" applyAlignment="1">
      <alignment horizontal="center" vertical="center"/>
    </xf>
    <xf numFmtId="164" fontId="3" fillId="0" borderId="0" xfId="1" quotePrefix="1" applyNumberFormat="1" applyFont="1"/>
    <xf numFmtId="0" fontId="9" fillId="0" borderId="0" xfId="3" applyFont="1"/>
    <xf numFmtId="165" fontId="3" fillId="0" borderId="2" xfId="3" applyNumberFormat="1" applyFont="1" applyBorder="1" applyAlignment="1">
      <alignment horizontal="right" vertical="center" wrapText="1"/>
    </xf>
    <xf numFmtId="165" fontId="3" fillId="0" borderId="1" xfId="3" applyNumberFormat="1" applyFont="1" applyBorder="1" applyAlignment="1">
      <alignment horizontal="right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4" fontId="3" fillId="0" borderId="2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166" fontId="8" fillId="2" borderId="0" xfId="3" applyNumberFormat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10" fillId="0" borderId="0" xfId="3" applyFont="1"/>
    <xf numFmtId="0" fontId="3" fillId="0" borderId="0" xfId="3" applyFont="1" applyAlignment="1">
      <alignment horizontal="right" vertical="center" wrapText="1"/>
    </xf>
    <xf numFmtId="0" fontId="3" fillId="0" borderId="0" xfId="3" applyFont="1" applyAlignment="1">
      <alignment horizontal="justify" vertical="center" wrapText="1"/>
    </xf>
    <xf numFmtId="0" fontId="3" fillId="0" borderId="0" xfId="3" applyFont="1" applyAlignment="1">
      <alignment horizontal="center" vertical="center" wrapText="1"/>
    </xf>
    <xf numFmtId="0" fontId="7" fillId="0" borderId="0" xfId="3" applyFont="1"/>
    <xf numFmtId="0" fontId="3" fillId="0" borderId="0" xfId="3" applyFont="1" applyAlignment="1">
      <alignment horizontal="justify" vertical="center"/>
    </xf>
    <xf numFmtId="3" fontId="3" fillId="0" borderId="0" xfId="3" applyNumberFormat="1" applyFont="1"/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wrapText="1"/>
    </xf>
    <xf numFmtId="0" fontId="11" fillId="0" borderId="0" xfId="3" applyFont="1"/>
    <xf numFmtId="0" fontId="10" fillId="0" borderId="0" xfId="3" applyFont="1" applyAlignment="1">
      <alignment horizontal="justify" vertical="center"/>
    </xf>
    <xf numFmtId="0" fontId="12" fillId="0" borderId="0" xfId="3" applyFont="1" applyAlignment="1">
      <alignment horizontal="justify" vertical="center"/>
    </xf>
    <xf numFmtId="0" fontId="10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0" fillId="0" borderId="0" xfId="3" applyFont="1" applyAlignment="1">
      <alignment wrapText="1"/>
    </xf>
    <xf numFmtId="167" fontId="3" fillId="0" borderId="0" xfId="2" applyNumberFormat="1" applyFont="1" applyAlignment="1">
      <alignment wrapText="1"/>
    </xf>
    <xf numFmtId="4" fontId="3" fillId="0" borderId="0" xfId="3" applyNumberFormat="1" applyFont="1" applyAlignment="1">
      <alignment wrapText="1"/>
    </xf>
    <xf numFmtId="4" fontId="11" fillId="0" borderId="0" xfId="3" applyNumberFormat="1" applyFont="1" applyAlignment="1">
      <alignment wrapText="1"/>
    </xf>
    <xf numFmtId="0" fontId="10" fillId="0" borderId="0" xfId="5" applyFont="1" applyAlignment="1"/>
    <xf numFmtId="0" fontId="13" fillId="0" borderId="0" xfId="4" applyFont="1"/>
    <xf numFmtId="0" fontId="14" fillId="0" borderId="0" xfId="4" applyFont="1"/>
    <xf numFmtId="168" fontId="15" fillId="0" borderId="0" xfId="4" applyNumberFormat="1" applyFont="1" applyAlignment="1">
      <alignment horizontal="center" vertical="center"/>
    </xf>
    <xf numFmtId="0" fontId="13" fillId="0" borderId="4" xfId="4" applyFont="1" applyBorder="1"/>
    <xf numFmtId="167" fontId="13" fillId="0" borderId="0" xfId="4" applyNumberFormat="1" applyFont="1" applyAlignment="1">
      <alignment horizontal="right" wrapText="1"/>
    </xf>
    <xf numFmtId="4" fontId="15" fillId="0" borderId="4" xfId="4" applyNumberFormat="1" applyFont="1" applyBorder="1" applyAlignment="1">
      <alignment horizontal="right" vertical="center"/>
    </xf>
    <xf numFmtId="4" fontId="13" fillId="0" borderId="4" xfId="4" applyNumberFormat="1" applyFont="1" applyBorder="1"/>
    <xf numFmtId="3" fontId="7" fillId="0" borderId="0" xfId="4" applyNumberFormat="1" applyFont="1"/>
    <xf numFmtId="0" fontId="7" fillId="0" borderId="4" xfId="4" applyFont="1" applyBorder="1" applyAlignment="1">
      <alignment vertical="center"/>
    </xf>
    <xf numFmtId="0" fontId="15" fillId="0" borderId="0" xfId="5" applyFont="1" applyAlignment="1">
      <alignment horizontal="left" vertical="center"/>
    </xf>
    <xf numFmtId="0" fontId="3" fillId="0" borderId="0" xfId="5" applyFont="1" applyAlignment="1"/>
    <xf numFmtId="0" fontId="7" fillId="0" borderId="0" xfId="4" applyFont="1"/>
    <xf numFmtId="169" fontId="17" fillId="0" borderId="0" xfId="4" applyNumberFormat="1" applyFont="1"/>
    <xf numFmtId="168" fontId="6" fillId="0" borderId="0" xfId="4" applyNumberFormat="1" applyFont="1" applyAlignment="1">
      <alignment horizontal="center" vertical="center"/>
    </xf>
    <xf numFmtId="43" fontId="7" fillId="0" borderId="0" xfId="6" applyFont="1" applyFill="1"/>
    <xf numFmtId="0" fontId="7" fillId="0" borderId="5" xfId="4" applyFont="1" applyBorder="1" applyAlignment="1">
      <alignment vertical="center" wrapText="1"/>
    </xf>
    <xf numFmtId="167" fontId="7" fillId="0" borderId="2" xfId="7" applyNumberFormat="1" applyFont="1" applyFill="1" applyBorder="1"/>
    <xf numFmtId="167" fontId="7" fillId="0" borderId="1" xfId="4" applyNumberFormat="1" applyFont="1" applyBorder="1" applyAlignment="1">
      <alignment horizontal="right" wrapText="1"/>
    </xf>
    <xf numFmtId="4" fontId="3" fillId="0" borderId="1" xfId="3" applyNumberFormat="1" applyFont="1" applyBorder="1" applyAlignment="1">
      <alignment wrapText="1"/>
    </xf>
    <xf numFmtId="170" fontId="7" fillId="0" borderId="6" xfId="4" applyNumberFormat="1" applyFont="1" applyBorder="1" applyAlignment="1">
      <alignment horizontal="right"/>
    </xf>
    <xf numFmtId="0" fontId="7" fillId="0" borderId="0" xfId="4" applyFont="1" applyAlignment="1">
      <alignment horizontal="left" wrapText="1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wrapText="1"/>
    </xf>
    <xf numFmtId="0" fontId="17" fillId="0" borderId="0" xfId="4" applyFont="1" applyAlignment="1">
      <alignment wrapText="1"/>
    </xf>
    <xf numFmtId="43" fontId="7" fillId="0" borderId="0" xfId="6" applyFont="1" applyFill="1" applyAlignment="1">
      <alignment wrapText="1"/>
    </xf>
    <xf numFmtId="0" fontId="8" fillId="2" borderId="0" xfId="3" applyFont="1" applyFill="1" applyAlignment="1">
      <alignment horizontal="center" vertical="center" wrapText="1"/>
    </xf>
    <xf numFmtId="0" fontId="19" fillId="0" borderId="0" xfId="3" applyFont="1"/>
    <xf numFmtId="167" fontId="10" fillId="0" borderId="0" xfId="3" applyNumberFormat="1" applyFont="1" applyAlignment="1">
      <alignment wrapText="1"/>
    </xf>
    <xf numFmtId="4" fontId="10" fillId="0" borderId="0" xfId="3" applyNumberFormat="1" applyFont="1" applyAlignment="1">
      <alignment wrapText="1"/>
    </xf>
    <xf numFmtId="0" fontId="16" fillId="0" borderId="0" xfId="3" applyFont="1" applyAlignment="1">
      <alignment horizontal="justify" vertical="center"/>
    </xf>
    <xf numFmtId="167" fontId="3" fillId="0" borderId="2" xfId="3" applyNumberFormat="1" applyFont="1" applyBorder="1"/>
    <xf numFmtId="167" fontId="3" fillId="0" borderId="1" xfId="3" applyNumberFormat="1" applyFont="1" applyBorder="1"/>
    <xf numFmtId="4" fontId="3" fillId="0" borderId="1" xfId="3" applyNumberFormat="1" applyFont="1" applyBorder="1"/>
    <xf numFmtId="171" fontId="3" fillId="0" borderId="7" xfId="3" applyNumberFormat="1" applyFont="1" applyBorder="1"/>
    <xf numFmtId="2" fontId="3" fillId="0" borderId="1" xfId="3" applyNumberFormat="1" applyFont="1" applyBorder="1"/>
    <xf numFmtId="0" fontId="3" fillId="0" borderId="1" xfId="3" applyFont="1" applyBorder="1"/>
    <xf numFmtId="0" fontId="3" fillId="0" borderId="3" xfId="3" applyFont="1" applyBorder="1"/>
    <xf numFmtId="0" fontId="12" fillId="0" borderId="0" xfId="3" applyFont="1"/>
    <xf numFmtId="43" fontId="3" fillId="0" borderId="1" xfId="1" applyFont="1" applyBorder="1"/>
    <xf numFmtId="43" fontId="3" fillId="0" borderId="7" xfId="1" applyFont="1" applyBorder="1"/>
    <xf numFmtId="4" fontId="3" fillId="0" borderId="7" xfId="3" applyNumberFormat="1" applyFont="1" applyBorder="1" applyAlignment="1">
      <alignment wrapText="1"/>
    </xf>
    <xf numFmtId="165" fontId="3" fillId="0" borderId="7" xfId="3" applyNumberFormat="1" applyFont="1" applyBorder="1" applyAlignment="1">
      <alignment wrapText="1"/>
    </xf>
    <xf numFmtId="3" fontId="3" fillId="0" borderId="7" xfId="3" applyNumberFormat="1" applyFont="1" applyBorder="1" applyAlignment="1">
      <alignment wrapText="1"/>
    </xf>
    <xf numFmtId="15" fontId="7" fillId="0" borderId="6" xfId="4" applyNumberFormat="1" applyFont="1" applyBorder="1" applyAlignment="1">
      <alignment horizontal="right"/>
    </xf>
    <xf numFmtId="0" fontId="3" fillId="0" borderId="7" xfId="3" applyFont="1" applyBorder="1" applyAlignment="1">
      <alignment wrapText="1"/>
    </xf>
    <xf numFmtId="0" fontId="3" fillId="0" borderId="8" xfId="3" applyFont="1" applyBorder="1" applyAlignment="1">
      <alignment wrapText="1"/>
    </xf>
    <xf numFmtId="0" fontId="8" fillId="0" borderId="0" xfId="3" applyFont="1"/>
    <xf numFmtId="0" fontId="10" fillId="0" borderId="0" xfId="3" applyFont="1" applyAlignment="1">
      <alignment horizontal="left"/>
    </xf>
    <xf numFmtId="10" fontId="10" fillId="0" borderId="0" xfId="3" applyNumberFormat="1" applyFont="1" applyAlignment="1">
      <alignment wrapText="1"/>
    </xf>
    <xf numFmtId="10" fontId="3" fillId="0" borderId="1" xfId="3" applyNumberFormat="1" applyFont="1" applyBorder="1" applyAlignment="1">
      <alignment wrapText="1"/>
    </xf>
    <xf numFmtId="4" fontId="3" fillId="0" borderId="1" xfId="8" applyNumberFormat="1" applyFont="1" applyFill="1" applyBorder="1"/>
    <xf numFmtId="165" fontId="3" fillId="0" borderId="1" xfId="3" applyNumberFormat="1" applyFont="1" applyBorder="1"/>
    <xf numFmtId="3" fontId="3" fillId="0" borderId="1" xfId="3" applyNumberFormat="1" applyFont="1" applyBorder="1" applyAlignment="1">
      <alignment wrapText="1"/>
    </xf>
    <xf numFmtId="167" fontId="3" fillId="0" borderId="0" xfId="2" applyNumberFormat="1" applyFont="1"/>
    <xf numFmtId="167" fontId="10" fillId="0" borderId="9" xfId="3" applyNumberFormat="1" applyFont="1" applyBorder="1" applyAlignment="1">
      <alignment wrapText="1"/>
    </xf>
    <xf numFmtId="167" fontId="10" fillId="0" borderId="10" xfId="3" applyNumberFormat="1" applyFont="1" applyBorder="1" applyAlignment="1">
      <alignment wrapText="1"/>
    </xf>
    <xf numFmtId="4" fontId="10" fillId="0" borderId="10" xfId="3" applyNumberFormat="1" applyFont="1" applyBorder="1" applyAlignment="1">
      <alignment wrapText="1"/>
    </xf>
    <xf numFmtId="0" fontId="10" fillId="0" borderId="10" xfId="3" applyFont="1" applyBorder="1" applyAlignment="1">
      <alignment wrapText="1"/>
    </xf>
    <xf numFmtId="0" fontId="10" fillId="0" borderId="11" xfId="3" applyFont="1" applyBorder="1" applyAlignment="1">
      <alignment wrapText="1"/>
    </xf>
    <xf numFmtId="0" fontId="3" fillId="0" borderId="2" xfId="3" applyFont="1" applyBorder="1"/>
    <xf numFmtId="0" fontId="3" fillId="0" borderId="1" xfId="3" applyFont="1" applyBorder="1" applyAlignment="1">
      <alignment wrapText="1"/>
    </xf>
    <xf numFmtId="167" fontId="3" fillId="0" borderId="1" xfId="3" applyNumberFormat="1" applyFont="1" applyBorder="1" applyAlignment="1">
      <alignment wrapText="1"/>
    </xf>
    <xf numFmtId="0" fontId="3" fillId="0" borderId="3" xfId="3" applyFont="1" applyBorder="1" applyAlignment="1">
      <alignment wrapText="1"/>
    </xf>
    <xf numFmtId="4" fontId="11" fillId="0" borderId="0" xfId="3" applyNumberFormat="1" applyFont="1"/>
    <xf numFmtId="0" fontId="3" fillId="0" borderId="2" xfId="3" applyFont="1" applyBorder="1" applyAlignment="1">
      <alignment wrapText="1"/>
    </xf>
    <xf numFmtId="167" fontId="3" fillId="0" borderId="7" xfId="3" applyNumberFormat="1" applyFont="1" applyBorder="1"/>
    <xf numFmtId="167" fontId="10" fillId="0" borderId="0" xfId="3" applyNumberFormat="1" applyFont="1"/>
    <xf numFmtId="10" fontId="10" fillId="0" borderId="0" xfId="3" applyNumberFormat="1" applyFont="1"/>
    <xf numFmtId="173" fontId="10" fillId="0" borderId="0" xfId="8" applyNumberFormat="1" applyFont="1" applyBorder="1"/>
    <xf numFmtId="4" fontId="10" fillId="0" borderId="0" xfId="8" applyNumberFormat="1" applyFont="1" applyBorder="1" applyAlignment="1">
      <alignment wrapText="1"/>
    </xf>
    <xf numFmtId="2" fontId="10" fillId="0" borderId="0" xfId="3" applyNumberFormat="1" applyFont="1" applyAlignment="1">
      <alignment wrapText="1"/>
    </xf>
    <xf numFmtId="4" fontId="10" fillId="0" borderId="0" xfId="8" applyNumberFormat="1" applyFont="1" applyBorder="1"/>
    <xf numFmtId="43" fontId="7" fillId="0" borderId="0" xfId="6" applyFont="1"/>
    <xf numFmtId="4" fontId="3" fillId="0" borderId="0" xfId="5" applyNumberFormat="1" applyFont="1" applyAlignment="1"/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7" fillId="0" borderId="0" xfId="4" applyFont="1"/>
    <xf numFmtId="4" fontId="13" fillId="0" borderId="0" xfId="4" applyNumberFormat="1" applyFont="1"/>
    <xf numFmtId="4" fontId="10" fillId="0" borderId="0" xfId="8" applyNumberFormat="1" applyFont="1" applyFill="1" applyBorder="1" applyAlignment="1">
      <alignment wrapText="1"/>
    </xf>
    <xf numFmtId="4" fontId="17" fillId="0" borderId="0" xfId="4" applyNumberFormat="1" applyFont="1" applyAlignment="1">
      <alignment wrapText="1"/>
    </xf>
    <xf numFmtId="0" fontId="7" fillId="0" borderId="2" xfId="4" applyFont="1" applyBorder="1" applyAlignment="1">
      <alignment wrapText="1"/>
    </xf>
    <xf numFmtId="10" fontId="3" fillId="0" borderId="1" xfId="3" applyNumberFormat="1" applyFont="1" applyBorder="1"/>
    <xf numFmtId="4" fontId="3" fillId="0" borderId="7" xfId="8" applyNumberFormat="1" applyFont="1" applyFill="1" applyBorder="1"/>
    <xf numFmtId="174" fontId="3" fillId="0" borderId="1" xfId="8" applyNumberFormat="1" applyFont="1" applyFill="1" applyBorder="1"/>
    <xf numFmtId="175" fontId="7" fillId="0" borderId="1" xfId="4" applyNumberFormat="1" applyFont="1" applyBorder="1" applyAlignment="1">
      <alignment wrapText="1"/>
    </xf>
    <xf numFmtId="0" fontId="13" fillId="0" borderId="0" xfId="4" applyFont="1" applyAlignment="1">
      <alignment horizontal="center" wrapText="1"/>
    </xf>
    <xf numFmtId="0" fontId="14" fillId="0" borderId="0" xfId="4" applyFont="1" applyAlignment="1">
      <alignment horizontal="center" wrapText="1"/>
    </xf>
    <xf numFmtId="167" fontId="7" fillId="0" borderId="0" xfId="7" applyNumberFormat="1" applyFont="1" applyFill="1"/>
    <xf numFmtId="176" fontId="10" fillId="0" borderId="0" xfId="3" applyNumberFormat="1" applyFont="1" applyAlignment="1">
      <alignment wrapText="1"/>
    </xf>
    <xf numFmtId="10" fontId="3" fillId="0" borderId="7" xfId="3" applyNumberFormat="1" applyFont="1" applyBorder="1"/>
    <xf numFmtId="165" fontId="3" fillId="0" borderId="7" xfId="3" applyNumberFormat="1" applyFont="1" applyBorder="1"/>
    <xf numFmtId="0" fontId="3" fillId="0" borderId="7" xfId="3" applyFont="1" applyBorder="1"/>
    <xf numFmtId="174" fontId="3" fillId="0" borderId="7" xfId="8" applyNumberFormat="1" applyFont="1" applyFill="1" applyBorder="1"/>
    <xf numFmtId="0" fontId="20" fillId="0" borderId="0" xfId="3" applyFont="1"/>
    <xf numFmtId="0" fontId="21" fillId="0" borderId="0" xfId="3" applyFont="1"/>
    <xf numFmtId="0" fontId="22" fillId="0" borderId="0" xfId="3" applyFont="1"/>
    <xf numFmtId="164" fontId="3" fillId="0" borderId="12" xfId="1" applyNumberFormat="1" applyFont="1" applyBorder="1" applyAlignment="1">
      <alignment vertical="center" wrapText="1"/>
    </xf>
    <xf numFmtId="3" fontId="3" fillId="0" borderId="13" xfId="3" applyNumberFormat="1" applyFont="1" applyBorder="1" applyAlignment="1">
      <alignment vertical="center" wrapText="1"/>
    </xf>
    <xf numFmtId="3" fontId="3" fillId="0" borderId="14" xfId="3" applyNumberFormat="1" applyFont="1" applyBorder="1" applyAlignment="1">
      <alignment vertical="center" wrapText="1"/>
    </xf>
    <xf numFmtId="0" fontId="12" fillId="0" borderId="15" xfId="3" applyFont="1" applyBorder="1" applyAlignment="1">
      <alignment vertical="center" wrapText="1"/>
    </xf>
    <xf numFmtId="164" fontId="3" fillId="0" borderId="16" xfId="1" applyNumberFormat="1" applyFont="1" applyBorder="1" applyAlignment="1">
      <alignment vertical="center" wrapText="1"/>
    </xf>
    <xf numFmtId="3" fontId="3" fillId="0" borderId="17" xfId="3" applyNumberFormat="1" applyFont="1" applyBorder="1" applyAlignment="1">
      <alignment vertical="center" wrapText="1"/>
    </xf>
    <xf numFmtId="3" fontId="3" fillId="0" borderId="18" xfId="3" applyNumberFormat="1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0" fontId="3" fillId="0" borderId="19" xfId="3" applyFont="1" applyBorder="1" applyAlignment="1">
      <alignment vertical="center" wrapText="1"/>
    </xf>
    <xf numFmtId="177" fontId="3" fillId="0" borderId="16" xfId="1" applyNumberFormat="1" applyFont="1" applyBorder="1" applyAlignment="1">
      <alignment vertical="center" wrapText="1"/>
    </xf>
    <xf numFmtId="165" fontId="3" fillId="0" borderId="18" xfId="3" applyNumberFormat="1" applyFont="1" applyBorder="1" applyAlignment="1">
      <alignment vertical="center" wrapText="1"/>
    </xf>
    <xf numFmtId="3" fontId="3" fillId="0" borderId="16" xfId="3" applyNumberFormat="1" applyFont="1" applyBorder="1" applyAlignment="1">
      <alignment vertical="center" wrapText="1"/>
    </xf>
    <xf numFmtId="4" fontId="3" fillId="0" borderId="18" xfId="3" applyNumberFormat="1" applyFont="1" applyBorder="1" applyAlignment="1">
      <alignment vertical="center" wrapText="1"/>
    </xf>
    <xf numFmtId="0" fontId="8" fillId="2" borderId="20" xfId="3" applyFont="1" applyFill="1" applyBorder="1" applyAlignment="1">
      <alignment horizontal="center" vertical="center" wrapText="1"/>
    </xf>
    <xf numFmtId="166" fontId="8" fillId="2" borderId="21" xfId="3" applyNumberFormat="1" applyFont="1" applyFill="1" applyBorder="1" applyAlignment="1">
      <alignment horizontal="center" vertical="center" wrapText="1"/>
    </xf>
    <xf numFmtId="0" fontId="8" fillId="2" borderId="22" xfId="3" applyFont="1" applyFill="1" applyBorder="1" applyAlignment="1">
      <alignment horizontal="center" vertical="center"/>
    </xf>
    <xf numFmtId="165" fontId="3" fillId="0" borderId="0" xfId="3" applyNumberFormat="1" applyFont="1"/>
    <xf numFmtId="4" fontId="10" fillId="0" borderId="1" xfId="3" applyNumberFormat="1" applyFont="1" applyBorder="1"/>
    <xf numFmtId="167" fontId="10" fillId="0" borderId="1" xfId="2" applyNumberFormat="1" applyFont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/>
    </xf>
    <xf numFmtId="43" fontId="7" fillId="0" borderId="1" xfId="10" applyNumberFormat="1" applyFont="1" applyBorder="1"/>
    <xf numFmtId="43" fontId="24" fillId="0" borderId="1" xfId="10" applyNumberFormat="1" applyFont="1" applyBorder="1"/>
    <xf numFmtId="167" fontId="24" fillId="0" borderId="1" xfId="7" applyNumberFormat="1" applyFont="1" applyFill="1" applyBorder="1"/>
    <xf numFmtId="0" fontId="7" fillId="0" borderId="0" xfId="10" applyFont="1"/>
    <xf numFmtId="179" fontId="25" fillId="0" borderId="1" xfId="11" applyNumberFormat="1" applyFont="1" applyFill="1" applyBorder="1"/>
    <xf numFmtId="164" fontId="24" fillId="0" borderId="1" xfId="1" applyNumberFormat="1" applyFont="1" applyFill="1" applyBorder="1"/>
    <xf numFmtId="0" fontId="24" fillId="0" borderId="1" xfId="10" quotePrefix="1" applyFont="1" applyBorder="1" applyAlignment="1">
      <alignment horizontal="left" wrapText="1" indent="2"/>
    </xf>
    <xf numFmtId="0" fontId="7" fillId="0" borderId="1" xfId="10" applyFont="1" applyBorder="1" applyAlignment="1">
      <alignment horizontal="left"/>
    </xf>
    <xf numFmtId="180" fontId="25" fillId="0" borderId="1" xfId="11" applyNumberFormat="1" applyFont="1" applyFill="1" applyBorder="1"/>
    <xf numFmtId="181" fontId="25" fillId="0" borderId="1" xfId="11" applyNumberFormat="1" applyFont="1" applyFill="1" applyBorder="1"/>
    <xf numFmtId="4" fontId="24" fillId="0" borderId="1" xfId="10" applyNumberFormat="1" applyFont="1" applyBorder="1"/>
    <xf numFmtId="0" fontId="24" fillId="0" borderId="1" xfId="10" quotePrefix="1" applyFont="1" applyBorder="1" applyAlignment="1">
      <alignment wrapText="1"/>
    </xf>
    <xf numFmtId="4" fontId="7" fillId="0" borderId="1" xfId="10" applyNumberFormat="1" applyFont="1" applyBorder="1"/>
    <xf numFmtId="167" fontId="7" fillId="0" borderId="1" xfId="7" applyNumberFormat="1" applyFont="1" applyFill="1" applyBorder="1"/>
    <xf numFmtId="0" fontId="3" fillId="0" borderId="1" xfId="3" applyFont="1" applyBorder="1" applyAlignment="1">
      <alignment horizontal="left" vertical="center" wrapText="1"/>
    </xf>
    <xf numFmtId="164" fontId="3" fillId="0" borderId="1" xfId="1" applyNumberFormat="1" applyFont="1" applyBorder="1"/>
    <xf numFmtId="182" fontId="3" fillId="0" borderId="1" xfId="1" applyNumberFormat="1" applyFont="1" applyBorder="1"/>
    <xf numFmtId="43" fontId="13" fillId="0" borderId="1" xfId="10" applyNumberFormat="1" applyFont="1" applyBorder="1"/>
    <xf numFmtId="0" fontId="10" fillId="0" borderId="1" xfId="3" applyFont="1" applyBorder="1" applyAlignment="1">
      <alignment wrapText="1"/>
    </xf>
    <xf numFmtId="167" fontId="3" fillId="0" borderId="1" xfId="2" applyNumberFormat="1" applyFont="1" applyBorder="1"/>
    <xf numFmtId="0" fontId="3" fillId="0" borderId="1" xfId="3" applyFont="1" applyBorder="1" applyAlignment="1">
      <alignment horizontal="left"/>
    </xf>
    <xf numFmtId="167" fontId="11" fillId="0" borderId="0" xfId="2" applyNumberFormat="1" applyFont="1"/>
    <xf numFmtId="43" fontId="24" fillId="0" borderId="1" xfId="10" quotePrefix="1" applyNumberFormat="1" applyFont="1" applyBorder="1"/>
    <xf numFmtId="167" fontId="3" fillId="0" borderId="1" xfId="2" applyNumberFormat="1" applyFont="1" applyFill="1" applyBorder="1"/>
    <xf numFmtId="164" fontId="7" fillId="0" borderId="1" xfId="1" applyNumberFormat="1" applyFont="1" applyFill="1" applyBorder="1"/>
    <xf numFmtId="0" fontId="3" fillId="0" borderId="1" xfId="3" quotePrefix="1" applyFont="1" applyBorder="1" applyAlignment="1">
      <alignment wrapText="1"/>
    </xf>
    <xf numFmtId="164" fontId="24" fillId="0" borderId="1" xfId="1" applyNumberFormat="1" applyFont="1" applyBorder="1"/>
    <xf numFmtId="167" fontId="24" fillId="0" borderId="1" xfId="10" applyNumberFormat="1" applyFont="1" applyBorder="1"/>
    <xf numFmtId="4" fontId="26" fillId="3" borderId="1" xfId="9" applyNumberFormat="1" applyFont="1" applyFill="1" applyBorder="1" applyAlignment="1">
      <alignment vertical="top" wrapText="1"/>
    </xf>
    <xf numFmtId="43" fontId="24" fillId="0" borderId="1" xfId="1" applyFont="1" applyBorder="1"/>
    <xf numFmtId="4" fontId="7" fillId="3" borderId="1" xfId="9" applyNumberFormat="1" applyFont="1" applyFill="1" applyBorder="1" applyAlignment="1">
      <alignment horizontal="left" vertical="center" wrapText="1"/>
    </xf>
    <xf numFmtId="4" fontId="7" fillId="3" borderId="1" xfId="9" applyNumberFormat="1" applyFont="1" applyFill="1" applyBorder="1" applyAlignment="1">
      <alignment horizontal="right" vertical="top" wrapText="1"/>
    </xf>
    <xf numFmtId="165" fontId="7" fillId="3" borderId="1" xfId="9" applyNumberFormat="1" applyFont="1" applyFill="1" applyBorder="1" applyAlignment="1">
      <alignment horizontal="right" vertical="top" wrapText="1"/>
    </xf>
    <xf numFmtId="167" fontId="7" fillId="3" borderId="1" xfId="2" applyNumberFormat="1" applyFont="1" applyFill="1" applyBorder="1" applyAlignment="1">
      <alignment horizontal="right" vertical="top" wrapText="1"/>
    </xf>
    <xf numFmtId="165" fontId="26" fillId="3" borderId="1" xfId="9" applyNumberFormat="1" applyFont="1" applyFill="1" applyBorder="1" applyAlignment="1">
      <alignment vertical="top" wrapText="1"/>
    </xf>
    <xf numFmtId="167" fontId="26" fillId="3" borderId="1" xfId="9" applyNumberFormat="1" applyFont="1" applyFill="1" applyBorder="1" applyAlignment="1">
      <alignment vertical="top" wrapText="1"/>
    </xf>
    <xf numFmtId="4" fontId="23" fillId="3" borderId="23" xfId="9" applyNumberFormat="1" applyFont="1" applyFill="1" applyBorder="1" applyAlignment="1">
      <alignment vertical="top" wrapText="1"/>
    </xf>
    <xf numFmtId="165" fontId="23" fillId="3" borderId="23" xfId="9" applyNumberFormat="1" applyFont="1" applyFill="1" applyBorder="1" applyAlignment="1">
      <alignment vertical="top" wrapText="1"/>
    </xf>
    <xf numFmtId="167" fontId="23" fillId="3" borderId="23" xfId="9" applyNumberFormat="1" applyFont="1" applyFill="1" applyBorder="1" applyAlignment="1">
      <alignment vertical="top" wrapText="1"/>
    </xf>
    <xf numFmtId="0" fontId="10" fillId="0" borderId="23" xfId="3" applyFont="1" applyBorder="1" applyAlignment="1">
      <alignment horizontal="left"/>
    </xf>
    <xf numFmtId="38" fontId="8" fillId="2" borderId="24" xfId="9" applyNumberFormat="1" applyFont="1" applyFill="1" applyBorder="1" applyAlignment="1">
      <alignment horizontal="center" vertical="center" wrapText="1"/>
    </xf>
    <xf numFmtId="38" fontId="8" fillId="2" borderId="25" xfId="9" applyNumberFormat="1" applyFont="1" applyFill="1" applyBorder="1" applyAlignment="1">
      <alignment horizontal="center" vertical="top" wrapText="1"/>
    </xf>
    <xf numFmtId="38" fontId="8" fillId="2" borderId="26" xfId="9" applyNumberFormat="1" applyFont="1" applyFill="1" applyBorder="1" applyAlignment="1">
      <alignment horizontal="center" vertical="top" wrapText="1"/>
    </xf>
    <xf numFmtId="38" fontId="8" fillId="2" borderId="24" xfId="9" applyNumberFormat="1" applyFont="1" applyFill="1" applyBorder="1" applyAlignment="1">
      <alignment horizontal="center" vertical="top" wrapText="1"/>
    </xf>
    <xf numFmtId="38" fontId="8" fillId="2" borderId="24" xfId="9" applyNumberFormat="1" applyFont="1" applyFill="1" applyBorder="1" applyAlignment="1">
      <alignment horizontal="left" wrapText="1"/>
    </xf>
    <xf numFmtId="38" fontId="8" fillId="2" borderId="22" xfId="9" applyNumberFormat="1" applyFont="1" applyFill="1" applyBorder="1" applyAlignment="1">
      <alignment horizontal="center" vertical="center" wrapText="1"/>
    </xf>
    <xf numFmtId="166" fontId="8" fillId="2" borderId="27" xfId="9" applyNumberFormat="1" applyFont="1" applyFill="1" applyBorder="1" applyAlignment="1">
      <alignment horizontal="center" vertical="top" wrapText="1"/>
    </xf>
    <xf numFmtId="166" fontId="8" fillId="2" borderId="28" xfId="9" applyNumberFormat="1" applyFont="1" applyFill="1" applyBorder="1" applyAlignment="1">
      <alignment horizontal="center" vertical="top" wrapText="1"/>
    </xf>
    <xf numFmtId="166" fontId="8" fillId="2" borderId="26" xfId="9" applyNumberFormat="1" applyFont="1" applyFill="1" applyBorder="1" applyAlignment="1">
      <alignment horizontal="center" vertical="top" wrapText="1"/>
    </xf>
    <xf numFmtId="38" fontId="8" fillId="2" borderId="22" xfId="9" applyNumberFormat="1" applyFont="1" applyFill="1" applyBorder="1" applyAlignment="1">
      <alignment horizontal="center" vertical="top" wrapText="1"/>
    </xf>
    <xf numFmtId="38" fontId="8" fillId="2" borderId="22" xfId="9" applyNumberFormat="1" applyFont="1" applyFill="1" applyBorder="1" applyAlignment="1">
      <alignment horizontal="left" wrapText="1"/>
    </xf>
    <xf numFmtId="0" fontId="27" fillId="0" borderId="0" xfId="3" applyFont="1" applyAlignment="1">
      <alignment horizontal="left"/>
    </xf>
    <xf numFmtId="0" fontId="28" fillId="0" borderId="0" xfId="3" applyFont="1"/>
    <xf numFmtId="0" fontId="21" fillId="0" borderId="0" xfId="9" quotePrefix="1" applyFont="1" applyAlignment="1">
      <alignment vertical="top"/>
    </xf>
    <xf numFmtId="167" fontId="10" fillId="0" borderId="1" xfId="2" applyNumberFormat="1" applyFont="1" applyFill="1" applyBorder="1"/>
    <xf numFmtId="43" fontId="3" fillId="0" borderId="16" xfId="1" applyFont="1" applyBorder="1" applyAlignment="1">
      <alignment vertical="center" wrapText="1"/>
    </xf>
    <xf numFmtId="43" fontId="23" fillId="3" borderId="1" xfId="1" applyFont="1" applyFill="1" applyBorder="1" applyAlignment="1">
      <alignment vertical="top" wrapText="1"/>
    </xf>
  </cellXfs>
  <cellStyles count="12">
    <cellStyle name="Comma" xfId="1" builtinId="3"/>
    <cellStyle name="Comma 10 2" xfId="6" xr:uid="{D8959D7B-E507-4857-B7FE-49CFCD143FC1}"/>
    <cellStyle name="Comma 6" xfId="11" xr:uid="{56090140-53B6-4715-B797-11616001CC9B}"/>
    <cellStyle name="Comma 8" xfId="8" xr:uid="{162D591B-D6D0-4BBC-99C5-4415C91AD34B}"/>
    <cellStyle name="Normal" xfId="0" builtinId="0"/>
    <cellStyle name="Normal 2" xfId="5" xr:uid="{5EE90E4F-BBF7-4F12-9CC3-81A8837854A8}"/>
    <cellStyle name="Normal 52" xfId="3" xr:uid="{F667D3CD-1B08-4E9D-B150-45E664EC24EC}"/>
    <cellStyle name="Normal 7" xfId="9" xr:uid="{5E11E02B-2889-47CF-B915-5348813F4FF9}"/>
    <cellStyle name="Normal_Anexa 4_anual" xfId="10" xr:uid="{05E732C4-8CD1-4F9B-8651-86FBC466B7CE}"/>
    <cellStyle name="Normal_situatia detaliata a investitiilor FP - 31.12.2010 2" xfId="4" xr:uid="{56EE72F8-54F1-4176-91B2-85563B3075CE}"/>
    <cellStyle name="Percent" xfId="2" builtinId="5"/>
    <cellStyle name="Percent 3" xfId="7" xr:uid="{B34E37D9-6524-48D5-B824-FC71339A8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3B427-2EEF-46C9-9D82-2078DC0F418B}">
  <dimension ref="A1:BI403"/>
  <sheetViews>
    <sheetView tabSelected="1" topLeftCell="A363" workbookViewId="0">
      <selection activeCell="A327" sqref="A327"/>
    </sheetView>
  </sheetViews>
  <sheetFormatPr defaultRowHeight="11.25" outlineLevelRow="1" x14ac:dyDescent="0.2"/>
  <cols>
    <col min="1" max="1" width="6.85546875" style="4" customWidth="1"/>
    <col min="2" max="2" width="74.85546875" style="3" customWidth="1"/>
    <col min="3" max="3" width="17" style="1" customWidth="1"/>
    <col min="4" max="4" width="22.5703125" style="1" customWidth="1"/>
    <col min="5" max="5" width="19.5703125" style="1" customWidth="1"/>
    <col min="6" max="6" width="19" style="1" customWidth="1"/>
    <col min="7" max="7" width="16.42578125" style="1" customWidth="1"/>
    <col min="8" max="8" width="16.85546875" style="1" customWidth="1"/>
    <col min="9" max="9" width="17.5703125" style="1" customWidth="1"/>
    <col min="10" max="10" width="20.85546875" style="1" customWidth="1"/>
    <col min="11" max="11" width="31" style="1" customWidth="1"/>
    <col min="12" max="12" width="23" style="1" customWidth="1"/>
    <col min="13" max="13" width="26.85546875" style="1" customWidth="1"/>
    <col min="14" max="14" width="18.28515625" style="1" customWidth="1"/>
    <col min="15" max="15" width="22" style="1" customWidth="1"/>
    <col min="16" max="16" width="20.42578125" style="1" customWidth="1"/>
    <col min="17" max="17" width="22.5703125" style="2" customWidth="1"/>
    <col min="18" max="18" width="20.140625" style="1" customWidth="1"/>
    <col min="19" max="19" width="20.5703125" style="1" customWidth="1"/>
    <col min="20" max="20" width="18.28515625" style="1" customWidth="1"/>
    <col min="21" max="21" width="18.85546875" style="1" customWidth="1"/>
    <col min="22" max="22" width="19" style="1" customWidth="1"/>
    <col min="23" max="23" width="9.140625" style="2"/>
    <col min="24" max="256" width="9.140625" style="1"/>
    <col min="257" max="257" width="6.85546875" style="1" customWidth="1"/>
    <col min="258" max="258" width="74.85546875" style="1" customWidth="1"/>
    <col min="259" max="259" width="20.85546875" style="1" customWidth="1"/>
    <col min="260" max="260" width="22.5703125" style="1" customWidth="1"/>
    <col min="261" max="261" width="19.5703125" style="1" customWidth="1"/>
    <col min="262" max="262" width="25.140625" style="1" customWidth="1"/>
    <col min="263" max="263" width="18" style="1" customWidth="1"/>
    <col min="264" max="264" width="19.42578125" style="1" bestFit="1" customWidth="1"/>
    <col min="265" max="265" width="20.5703125" style="1" customWidth="1"/>
    <col min="266" max="266" width="24" style="1" customWidth="1"/>
    <col min="267" max="267" width="20" style="1" customWidth="1"/>
    <col min="268" max="268" width="23" style="1" customWidth="1"/>
    <col min="269" max="269" width="26.85546875" style="1" customWidth="1"/>
    <col min="270" max="270" width="18.28515625" style="1" customWidth="1"/>
    <col min="271" max="271" width="22" style="1" customWidth="1"/>
    <col min="272" max="272" width="20.42578125" style="1" customWidth="1"/>
    <col min="273" max="273" width="22.5703125" style="1" customWidth="1"/>
    <col min="274" max="274" width="20.140625" style="1" customWidth="1"/>
    <col min="275" max="275" width="20.5703125" style="1" customWidth="1"/>
    <col min="276" max="276" width="18.28515625" style="1" customWidth="1"/>
    <col min="277" max="277" width="18.85546875" style="1" customWidth="1"/>
    <col min="278" max="278" width="19" style="1" customWidth="1"/>
    <col min="279" max="512" width="9.140625" style="1"/>
    <col min="513" max="513" width="6.85546875" style="1" customWidth="1"/>
    <col min="514" max="514" width="74.85546875" style="1" customWidth="1"/>
    <col min="515" max="515" width="20.85546875" style="1" customWidth="1"/>
    <col min="516" max="516" width="22.5703125" style="1" customWidth="1"/>
    <col min="517" max="517" width="19.5703125" style="1" customWidth="1"/>
    <col min="518" max="518" width="25.140625" style="1" customWidth="1"/>
    <col min="519" max="519" width="18" style="1" customWidth="1"/>
    <col min="520" max="520" width="19.42578125" style="1" bestFit="1" customWidth="1"/>
    <col min="521" max="521" width="20.5703125" style="1" customWidth="1"/>
    <col min="522" max="522" width="24" style="1" customWidth="1"/>
    <col min="523" max="523" width="20" style="1" customWidth="1"/>
    <col min="524" max="524" width="23" style="1" customWidth="1"/>
    <col min="525" max="525" width="26.85546875" style="1" customWidth="1"/>
    <col min="526" max="526" width="18.28515625" style="1" customWidth="1"/>
    <col min="527" max="527" width="22" style="1" customWidth="1"/>
    <col min="528" max="528" width="20.42578125" style="1" customWidth="1"/>
    <col min="529" max="529" width="22.5703125" style="1" customWidth="1"/>
    <col min="530" max="530" width="20.140625" style="1" customWidth="1"/>
    <col min="531" max="531" width="20.5703125" style="1" customWidth="1"/>
    <col min="532" max="532" width="18.28515625" style="1" customWidth="1"/>
    <col min="533" max="533" width="18.85546875" style="1" customWidth="1"/>
    <col min="534" max="534" width="19" style="1" customWidth="1"/>
    <col min="535" max="768" width="9.140625" style="1"/>
    <col min="769" max="769" width="6.85546875" style="1" customWidth="1"/>
    <col min="770" max="770" width="74.85546875" style="1" customWidth="1"/>
    <col min="771" max="771" width="20.85546875" style="1" customWidth="1"/>
    <col min="772" max="772" width="22.5703125" style="1" customWidth="1"/>
    <col min="773" max="773" width="19.5703125" style="1" customWidth="1"/>
    <col min="774" max="774" width="25.140625" style="1" customWidth="1"/>
    <col min="775" max="775" width="18" style="1" customWidth="1"/>
    <col min="776" max="776" width="19.42578125" style="1" bestFit="1" customWidth="1"/>
    <col min="777" max="777" width="20.5703125" style="1" customWidth="1"/>
    <col min="778" max="778" width="24" style="1" customWidth="1"/>
    <col min="779" max="779" width="20" style="1" customWidth="1"/>
    <col min="780" max="780" width="23" style="1" customWidth="1"/>
    <col min="781" max="781" width="26.85546875" style="1" customWidth="1"/>
    <col min="782" max="782" width="18.28515625" style="1" customWidth="1"/>
    <col min="783" max="783" width="22" style="1" customWidth="1"/>
    <col min="784" max="784" width="20.42578125" style="1" customWidth="1"/>
    <col min="785" max="785" width="22.5703125" style="1" customWidth="1"/>
    <col min="786" max="786" width="20.140625" style="1" customWidth="1"/>
    <col min="787" max="787" width="20.5703125" style="1" customWidth="1"/>
    <col min="788" max="788" width="18.28515625" style="1" customWidth="1"/>
    <col min="789" max="789" width="18.85546875" style="1" customWidth="1"/>
    <col min="790" max="790" width="19" style="1" customWidth="1"/>
    <col min="791" max="1024" width="9.140625" style="1"/>
    <col min="1025" max="1025" width="6.85546875" style="1" customWidth="1"/>
    <col min="1026" max="1026" width="74.85546875" style="1" customWidth="1"/>
    <col min="1027" max="1027" width="20.85546875" style="1" customWidth="1"/>
    <col min="1028" max="1028" width="22.5703125" style="1" customWidth="1"/>
    <col min="1029" max="1029" width="19.5703125" style="1" customWidth="1"/>
    <col min="1030" max="1030" width="25.140625" style="1" customWidth="1"/>
    <col min="1031" max="1031" width="18" style="1" customWidth="1"/>
    <col min="1032" max="1032" width="19.42578125" style="1" bestFit="1" customWidth="1"/>
    <col min="1033" max="1033" width="20.5703125" style="1" customWidth="1"/>
    <col min="1034" max="1034" width="24" style="1" customWidth="1"/>
    <col min="1035" max="1035" width="20" style="1" customWidth="1"/>
    <col min="1036" max="1036" width="23" style="1" customWidth="1"/>
    <col min="1037" max="1037" width="26.85546875" style="1" customWidth="1"/>
    <col min="1038" max="1038" width="18.28515625" style="1" customWidth="1"/>
    <col min="1039" max="1039" width="22" style="1" customWidth="1"/>
    <col min="1040" max="1040" width="20.42578125" style="1" customWidth="1"/>
    <col min="1041" max="1041" width="22.5703125" style="1" customWidth="1"/>
    <col min="1042" max="1042" width="20.140625" style="1" customWidth="1"/>
    <col min="1043" max="1043" width="20.5703125" style="1" customWidth="1"/>
    <col min="1044" max="1044" width="18.28515625" style="1" customWidth="1"/>
    <col min="1045" max="1045" width="18.85546875" style="1" customWidth="1"/>
    <col min="1046" max="1046" width="19" style="1" customWidth="1"/>
    <col min="1047" max="1280" width="9.140625" style="1"/>
    <col min="1281" max="1281" width="6.85546875" style="1" customWidth="1"/>
    <col min="1282" max="1282" width="74.85546875" style="1" customWidth="1"/>
    <col min="1283" max="1283" width="20.85546875" style="1" customWidth="1"/>
    <col min="1284" max="1284" width="22.5703125" style="1" customWidth="1"/>
    <col min="1285" max="1285" width="19.5703125" style="1" customWidth="1"/>
    <col min="1286" max="1286" width="25.140625" style="1" customWidth="1"/>
    <col min="1287" max="1287" width="18" style="1" customWidth="1"/>
    <col min="1288" max="1288" width="19.42578125" style="1" bestFit="1" customWidth="1"/>
    <col min="1289" max="1289" width="20.5703125" style="1" customWidth="1"/>
    <col min="1290" max="1290" width="24" style="1" customWidth="1"/>
    <col min="1291" max="1291" width="20" style="1" customWidth="1"/>
    <col min="1292" max="1292" width="23" style="1" customWidth="1"/>
    <col min="1293" max="1293" width="26.85546875" style="1" customWidth="1"/>
    <col min="1294" max="1294" width="18.28515625" style="1" customWidth="1"/>
    <col min="1295" max="1295" width="22" style="1" customWidth="1"/>
    <col min="1296" max="1296" width="20.42578125" style="1" customWidth="1"/>
    <col min="1297" max="1297" width="22.5703125" style="1" customWidth="1"/>
    <col min="1298" max="1298" width="20.140625" style="1" customWidth="1"/>
    <col min="1299" max="1299" width="20.5703125" style="1" customWidth="1"/>
    <col min="1300" max="1300" width="18.28515625" style="1" customWidth="1"/>
    <col min="1301" max="1301" width="18.85546875" style="1" customWidth="1"/>
    <col min="1302" max="1302" width="19" style="1" customWidth="1"/>
    <col min="1303" max="1536" width="9.140625" style="1"/>
    <col min="1537" max="1537" width="6.85546875" style="1" customWidth="1"/>
    <col min="1538" max="1538" width="74.85546875" style="1" customWidth="1"/>
    <col min="1539" max="1539" width="20.85546875" style="1" customWidth="1"/>
    <col min="1540" max="1540" width="22.5703125" style="1" customWidth="1"/>
    <col min="1541" max="1541" width="19.5703125" style="1" customWidth="1"/>
    <col min="1542" max="1542" width="25.140625" style="1" customWidth="1"/>
    <col min="1543" max="1543" width="18" style="1" customWidth="1"/>
    <col min="1544" max="1544" width="19.42578125" style="1" bestFit="1" customWidth="1"/>
    <col min="1545" max="1545" width="20.5703125" style="1" customWidth="1"/>
    <col min="1546" max="1546" width="24" style="1" customWidth="1"/>
    <col min="1547" max="1547" width="20" style="1" customWidth="1"/>
    <col min="1548" max="1548" width="23" style="1" customWidth="1"/>
    <col min="1549" max="1549" width="26.85546875" style="1" customWidth="1"/>
    <col min="1550" max="1550" width="18.28515625" style="1" customWidth="1"/>
    <col min="1551" max="1551" width="22" style="1" customWidth="1"/>
    <col min="1552" max="1552" width="20.42578125" style="1" customWidth="1"/>
    <col min="1553" max="1553" width="22.5703125" style="1" customWidth="1"/>
    <col min="1554" max="1554" width="20.140625" style="1" customWidth="1"/>
    <col min="1555" max="1555" width="20.5703125" style="1" customWidth="1"/>
    <col min="1556" max="1556" width="18.28515625" style="1" customWidth="1"/>
    <col min="1557" max="1557" width="18.85546875" style="1" customWidth="1"/>
    <col min="1558" max="1558" width="19" style="1" customWidth="1"/>
    <col min="1559" max="1792" width="9.140625" style="1"/>
    <col min="1793" max="1793" width="6.85546875" style="1" customWidth="1"/>
    <col min="1794" max="1794" width="74.85546875" style="1" customWidth="1"/>
    <col min="1795" max="1795" width="20.85546875" style="1" customWidth="1"/>
    <col min="1796" max="1796" width="22.5703125" style="1" customWidth="1"/>
    <col min="1797" max="1797" width="19.5703125" style="1" customWidth="1"/>
    <col min="1798" max="1798" width="25.140625" style="1" customWidth="1"/>
    <col min="1799" max="1799" width="18" style="1" customWidth="1"/>
    <col min="1800" max="1800" width="19.42578125" style="1" bestFit="1" customWidth="1"/>
    <col min="1801" max="1801" width="20.5703125" style="1" customWidth="1"/>
    <col min="1802" max="1802" width="24" style="1" customWidth="1"/>
    <col min="1803" max="1803" width="20" style="1" customWidth="1"/>
    <col min="1804" max="1804" width="23" style="1" customWidth="1"/>
    <col min="1805" max="1805" width="26.85546875" style="1" customWidth="1"/>
    <col min="1806" max="1806" width="18.28515625" style="1" customWidth="1"/>
    <col min="1807" max="1807" width="22" style="1" customWidth="1"/>
    <col min="1808" max="1808" width="20.42578125" style="1" customWidth="1"/>
    <col min="1809" max="1809" width="22.5703125" style="1" customWidth="1"/>
    <col min="1810" max="1810" width="20.140625" style="1" customWidth="1"/>
    <col min="1811" max="1811" width="20.5703125" style="1" customWidth="1"/>
    <col min="1812" max="1812" width="18.28515625" style="1" customWidth="1"/>
    <col min="1813" max="1813" width="18.85546875" style="1" customWidth="1"/>
    <col min="1814" max="1814" width="19" style="1" customWidth="1"/>
    <col min="1815" max="2048" width="9.140625" style="1"/>
    <col min="2049" max="2049" width="6.85546875" style="1" customWidth="1"/>
    <col min="2050" max="2050" width="74.85546875" style="1" customWidth="1"/>
    <col min="2051" max="2051" width="20.85546875" style="1" customWidth="1"/>
    <col min="2052" max="2052" width="22.5703125" style="1" customWidth="1"/>
    <col min="2053" max="2053" width="19.5703125" style="1" customWidth="1"/>
    <col min="2054" max="2054" width="25.140625" style="1" customWidth="1"/>
    <col min="2055" max="2055" width="18" style="1" customWidth="1"/>
    <col min="2056" max="2056" width="19.42578125" style="1" bestFit="1" customWidth="1"/>
    <col min="2057" max="2057" width="20.5703125" style="1" customWidth="1"/>
    <col min="2058" max="2058" width="24" style="1" customWidth="1"/>
    <col min="2059" max="2059" width="20" style="1" customWidth="1"/>
    <col min="2060" max="2060" width="23" style="1" customWidth="1"/>
    <col min="2061" max="2061" width="26.85546875" style="1" customWidth="1"/>
    <col min="2062" max="2062" width="18.28515625" style="1" customWidth="1"/>
    <col min="2063" max="2063" width="22" style="1" customWidth="1"/>
    <col min="2064" max="2064" width="20.42578125" style="1" customWidth="1"/>
    <col min="2065" max="2065" width="22.5703125" style="1" customWidth="1"/>
    <col min="2066" max="2066" width="20.140625" style="1" customWidth="1"/>
    <col min="2067" max="2067" width="20.5703125" style="1" customWidth="1"/>
    <col min="2068" max="2068" width="18.28515625" style="1" customWidth="1"/>
    <col min="2069" max="2069" width="18.85546875" style="1" customWidth="1"/>
    <col min="2070" max="2070" width="19" style="1" customWidth="1"/>
    <col min="2071" max="2304" width="9.140625" style="1"/>
    <col min="2305" max="2305" width="6.85546875" style="1" customWidth="1"/>
    <col min="2306" max="2306" width="74.85546875" style="1" customWidth="1"/>
    <col min="2307" max="2307" width="20.85546875" style="1" customWidth="1"/>
    <col min="2308" max="2308" width="22.5703125" style="1" customWidth="1"/>
    <col min="2309" max="2309" width="19.5703125" style="1" customWidth="1"/>
    <col min="2310" max="2310" width="25.140625" style="1" customWidth="1"/>
    <col min="2311" max="2311" width="18" style="1" customWidth="1"/>
    <col min="2312" max="2312" width="19.42578125" style="1" bestFit="1" customWidth="1"/>
    <col min="2313" max="2313" width="20.5703125" style="1" customWidth="1"/>
    <col min="2314" max="2314" width="24" style="1" customWidth="1"/>
    <col min="2315" max="2315" width="20" style="1" customWidth="1"/>
    <col min="2316" max="2316" width="23" style="1" customWidth="1"/>
    <col min="2317" max="2317" width="26.85546875" style="1" customWidth="1"/>
    <col min="2318" max="2318" width="18.28515625" style="1" customWidth="1"/>
    <col min="2319" max="2319" width="22" style="1" customWidth="1"/>
    <col min="2320" max="2320" width="20.42578125" style="1" customWidth="1"/>
    <col min="2321" max="2321" width="22.5703125" style="1" customWidth="1"/>
    <col min="2322" max="2322" width="20.140625" style="1" customWidth="1"/>
    <col min="2323" max="2323" width="20.5703125" style="1" customWidth="1"/>
    <col min="2324" max="2324" width="18.28515625" style="1" customWidth="1"/>
    <col min="2325" max="2325" width="18.85546875" style="1" customWidth="1"/>
    <col min="2326" max="2326" width="19" style="1" customWidth="1"/>
    <col min="2327" max="2560" width="9.140625" style="1"/>
    <col min="2561" max="2561" width="6.85546875" style="1" customWidth="1"/>
    <col min="2562" max="2562" width="74.85546875" style="1" customWidth="1"/>
    <col min="2563" max="2563" width="20.85546875" style="1" customWidth="1"/>
    <col min="2564" max="2564" width="22.5703125" style="1" customWidth="1"/>
    <col min="2565" max="2565" width="19.5703125" style="1" customWidth="1"/>
    <col min="2566" max="2566" width="25.140625" style="1" customWidth="1"/>
    <col min="2567" max="2567" width="18" style="1" customWidth="1"/>
    <col min="2568" max="2568" width="19.42578125" style="1" bestFit="1" customWidth="1"/>
    <col min="2569" max="2569" width="20.5703125" style="1" customWidth="1"/>
    <col min="2570" max="2570" width="24" style="1" customWidth="1"/>
    <col min="2571" max="2571" width="20" style="1" customWidth="1"/>
    <col min="2572" max="2572" width="23" style="1" customWidth="1"/>
    <col min="2573" max="2573" width="26.85546875" style="1" customWidth="1"/>
    <col min="2574" max="2574" width="18.28515625" style="1" customWidth="1"/>
    <col min="2575" max="2575" width="22" style="1" customWidth="1"/>
    <col min="2576" max="2576" width="20.42578125" style="1" customWidth="1"/>
    <col min="2577" max="2577" width="22.5703125" style="1" customWidth="1"/>
    <col min="2578" max="2578" width="20.140625" style="1" customWidth="1"/>
    <col min="2579" max="2579" width="20.5703125" style="1" customWidth="1"/>
    <col min="2580" max="2580" width="18.28515625" style="1" customWidth="1"/>
    <col min="2581" max="2581" width="18.85546875" style="1" customWidth="1"/>
    <col min="2582" max="2582" width="19" style="1" customWidth="1"/>
    <col min="2583" max="2816" width="9.140625" style="1"/>
    <col min="2817" max="2817" width="6.85546875" style="1" customWidth="1"/>
    <col min="2818" max="2818" width="74.85546875" style="1" customWidth="1"/>
    <col min="2819" max="2819" width="20.85546875" style="1" customWidth="1"/>
    <col min="2820" max="2820" width="22.5703125" style="1" customWidth="1"/>
    <col min="2821" max="2821" width="19.5703125" style="1" customWidth="1"/>
    <col min="2822" max="2822" width="25.140625" style="1" customWidth="1"/>
    <col min="2823" max="2823" width="18" style="1" customWidth="1"/>
    <col min="2824" max="2824" width="19.42578125" style="1" bestFit="1" customWidth="1"/>
    <col min="2825" max="2825" width="20.5703125" style="1" customWidth="1"/>
    <col min="2826" max="2826" width="24" style="1" customWidth="1"/>
    <col min="2827" max="2827" width="20" style="1" customWidth="1"/>
    <col min="2828" max="2828" width="23" style="1" customWidth="1"/>
    <col min="2829" max="2829" width="26.85546875" style="1" customWidth="1"/>
    <col min="2830" max="2830" width="18.28515625" style="1" customWidth="1"/>
    <col min="2831" max="2831" width="22" style="1" customWidth="1"/>
    <col min="2832" max="2832" width="20.42578125" style="1" customWidth="1"/>
    <col min="2833" max="2833" width="22.5703125" style="1" customWidth="1"/>
    <col min="2834" max="2834" width="20.140625" style="1" customWidth="1"/>
    <col min="2835" max="2835" width="20.5703125" style="1" customWidth="1"/>
    <col min="2836" max="2836" width="18.28515625" style="1" customWidth="1"/>
    <col min="2837" max="2837" width="18.85546875" style="1" customWidth="1"/>
    <col min="2838" max="2838" width="19" style="1" customWidth="1"/>
    <col min="2839" max="3072" width="9.140625" style="1"/>
    <col min="3073" max="3073" width="6.85546875" style="1" customWidth="1"/>
    <col min="3074" max="3074" width="74.85546875" style="1" customWidth="1"/>
    <col min="3075" max="3075" width="20.85546875" style="1" customWidth="1"/>
    <col min="3076" max="3076" width="22.5703125" style="1" customWidth="1"/>
    <col min="3077" max="3077" width="19.5703125" style="1" customWidth="1"/>
    <col min="3078" max="3078" width="25.140625" style="1" customWidth="1"/>
    <col min="3079" max="3079" width="18" style="1" customWidth="1"/>
    <col min="3080" max="3080" width="19.42578125" style="1" bestFit="1" customWidth="1"/>
    <col min="3081" max="3081" width="20.5703125" style="1" customWidth="1"/>
    <col min="3082" max="3082" width="24" style="1" customWidth="1"/>
    <col min="3083" max="3083" width="20" style="1" customWidth="1"/>
    <col min="3084" max="3084" width="23" style="1" customWidth="1"/>
    <col min="3085" max="3085" width="26.85546875" style="1" customWidth="1"/>
    <col min="3086" max="3086" width="18.28515625" style="1" customWidth="1"/>
    <col min="3087" max="3087" width="22" style="1" customWidth="1"/>
    <col min="3088" max="3088" width="20.42578125" style="1" customWidth="1"/>
    <col min="3089" max="3089" width="22.5703125" style="1" customWidth="1"/>
    <col min="3090" max="3090" width="20.140625" style="1" customWidth="1"/>
    <col min="3091" max="3091" width="20.5703125" style="1" customWidth="1"/>
    <col min="3092" max="3092" width="18.28515625" style="1" customWidth="1"/>
    <col min="3093" max="3093" width="18.85546875" style="1" customWidth="1"/>
    <col min="3094" max="3094" width="19" style="1" customWidth="1"/>
    <col min="3095" max="3328" width="9.140625" style="1"/>
    <col min="3329" max="3329" width="6.85546875" style="1" customWidth="1"/>
    <col min="3330" max="3330" width="74.85546875" style="1" customWidth="1"/>
    <col min="3331" max="3331" width="20.85546875" style="1" customWidth="1"/>
    <col min="3332" max="3332" width="22.5703125" style="1" customWidth="1"/>
    <col min="3333" max="3333" width="19.5703125" style="1" customWidth="1"/>
    <col min="3334" max="3334" width="25.140625" style="1" customWidth="1"/>
    <col min="3335" max="3335" width="18" style="1" customWidth="1"/>
    <col min="3336" max="3336" width="19.42578125" style="1" bestFit="1" customWidth="1"/>
    <col min="3337" max="3337" width="20.5703125" style="1" customWidth="1"/>
    <col min="3338" max="3338" width="24" style="1" customWidth="1"/>
    <col min="3339" max="3339" width="20" style="1" customWidth="1"/>
    <col min="3340" max="3340" width="23" style="1" customWidth="1"/>
    <col min="3341" max="3341" width="26.85546875" style="1" customWidth="1"/>
    <col min="3342" max="3342" width="18.28515625" style="1" customWidth="1"/>
    <col min="3343" max="3343" width="22" style="1" customWidth="1"/>
    <col min="3344" max="3344" width="20.42578125" style="1" customWidth="1"/>
    <col min="3345" max="3345" width="22.5703125" style="1" customWidth="1"/>
    <col min="3346" max="3346" width="20.140625" style="1" customWidth="1"/>
    <col min="3347" max="3347" width="20.5703125" style="1" customWidth="1"/>
    <col min="3348" max="3348" width="18.28515625" style="1" customWidth="1"/>
    <col min="3349" max="3349" width="18.85546875" style="1" customWidth="1"/>
    <col min="3350" max="3350" width="19" style="1" customWidth="1"/>
    <col min="3351" max="3584" width="9.140625" style="1"/>
    <col min="3585" max="3585" width="6.85546875" style="1" customWidth="1"/>
    <col min="3586" max="3586" width="74.85546875" style="1" customWidth="1"/>
    <col min="3587" max="3587" width="20.85546875" style="1" customWidth="1"/>
    <col min="3588" max="3588" width="22.5703125" style="1" customWidth="1"/>
    <col min="3589" max="3589" width="19.5703125" style="1" customWidth="1"/>
    <col min="3590" max="3590" width="25.140625" style="1" customWidth="1"/>
    <col min="3591" max="3591" width="18" style="1" customWidth="1"/>
    <col min="3592" max="3592" width="19.42578125" style="1" bestFit="1" customWidth="1"/>
    <col min="3593" max="3593" width="20.5703125" style="1" customWidth="1"/>
    <col min="3594" max="3594" width="24" style="1" customWidth="1"/>
    <col min="3595" max="3595" width="20" style="1" customWidth="1"/>
    <col min="3596" max="3596" width="23" style="1" customWidth="1"/>
    <col min="3597" max="3597" width="26.85546875" style="1" customWidth="1"/>
    <col min="3598" max="3598" width="18.28515625" style="1" customWidth="1"/>
    <col min="3599" max="3599" width="22" style="1" customWidth="1"/>
    <col min="3600" max="3600" width="20.42578125" style="1" customWidth="1"/>
    <col min="3601" max="3601" width="22.5703125" style="1" customWidth="1"/>
    <col min="3602" max="3602" width="20.140625" style="1" customWidth="1"/>
    <col min="3603" max="3603" width="20.5703125" style="1" customWidth="1"/>
    <col min="3604" max="3604" width="18.28515625" style="1" customWidth="1"/>
    <col min="3605" max="3605" width="18.85546875" style="1" customWidth="1"/>
    <col min="3606" max="3606" width="19" style="1" customWidth="1"/>
    <col min="3607" max="3840" width="9.140625" style="1"/>
    <col min="3841" max="3841" width="6.85546875" style="1" customWidth="1"/>
    <col min="3842" max="3842" width="74.85546875" style="1" customWidth="1"/>
    <col min="3843" max="3843" width="20.85546875" style="1" customWidth="1"/>
    <col min="3844" max="3844" width="22.5703125" style="1" customWidth="1"/>
    <col min="3845" max="3845" width="19.5703125" style="1" customWidth="1"/>
    <col min="3846" max="3846" width="25.140625" style="1" customWidth="1"/>
    <col min="3847" max="3847" width="18" style="1" customWidth="1"/>
    <col min="3848" max="3848" width="19.42578125" style="1" bestFit="1" customWidth="1"/>
    <col min="3849" max="3849" width="20.5703125" style="1" customWidth="1"/>
    <col min="3850" max="3850" width="24" style="1" customWidth="1"/>
    <col min="3851" max="3851" width="20" style="1" customWidth="1"/>
    <col min="3852" max="3852" width="23" style="1" customWidth="1"/>
    <col min="3853" max="3853" width="26.85546875" style="1" customWidth="1"/>
    <col min="3854" max="3854" width="18.28515625" style="1" customWidth="1"/>
    <col min="3855" max="3855" width="22" style="1" customWidth="1"/>
    <col min="3856" max="3856" width="20.42578125" style="1" customWidth="1"/>
    <col min="3857" max="3857" width="22.5703125" style="1" customWidth="1"/>
    <col min="3858" max="3858" width="20.140625" style="1" customWidth="1"/>
    <col min="3859" max="3859" width="20.5703125" style="1" customWidth="1"/>
    <col min="3860" max="3860" width="18.28515625" style="1" customWidth="1"/>
    <col min="3861" max="3861" width="18.85546875" style="1" customWidth="1"/>
    <col min="3862" max="3862" width="19" style="1" customWidth="1"/>
    <col min="3863" max="4096" width="9.140625" style="1"/>
    <col min="4097" max="4097" width="6.85546875" style="1" customWidth="1"/>
    <col min="4098" max="4098" width="74.85546875" style="1" customWidth="1"/>
    <col min="4099" max="4099" width="20.85546875" style="1" customWidth="1"/>
    <col min="4100" max="4100" width="22.5703125" style="1" customWidth="1"/>
    <col min="4101" max="4101" width="19.5703125" style="1" customWidth="1"/>
    <col min="4102" max="4102" width="25.140625" style="1" customWidth="1"/>
    <col min="4103" max="4103" width="18" style="1" customWidth="1"/>
    <col min="4104" max="4104" width="19.42578125" style="1" bestFit="1" customWidth="1"/>
    <col min="4105" max="4105" width="20.5703125" style="1" customWidth="1"/>
    <col min="4106" max="4106" width="24" style="1" customWidth="1"/>
    <col min="4107" max="4107" width="20" style="1" customWidth="1"/>
    <col min="4108" max="4108" width="23" style="1" customWidth="1"/>
    <col min="4109" max="4109" width="26.85546875" style="1" customWidth="1"/>
    <col min="4110" max="4110" width="18.28515625" style="1" customWidth="1"/>
    <col min="4111" max="4111" width="22" style="1" customWidth="1"/>
    <col min="4112" max="4112" width="20.42578125" style="1" customWidth="1"/>
    <col min="4113" max="4113" width="22.5703125" style="1" customWidth="1"/>
    <col min="4114" max="4114" width="20.140625" style="1" customWidth="1"/>
    <col min="4115" max="4115" width="20.5703125" style="1" customWidth="1"/>
    <col min="4116" max="4116" width="18.28515625" style="1" customWidth="1"/>
    <col min="4117" max="4117" width="18.85546875" style="1" customWidth="1"/>
    <col min="4118" max="4118" width="19" style="1" customWidth="1"/>
    <col min="4119" max="4352" width="9.140625" style="1"/>
    <col min="4353" max="4353" width="6.85546875" style="1" customWidth="1"/>
    <col min="4354" max="4354" width="74.85546875" style="1" customWidth="1"/>
    <col min="4355" max="4355" width="20.85546875" style="1" customWidth="1"/>
    <col min="4356" max="4356" width="22.5703125" style="1" customWidth="1"/>
    <col min="4357" max="4357" width="19.5703125" style="1" customWidth="1"/>
    <col min="4358" max="4358" width="25.140625" style="1" customWidth="1"/>
    <col min="4359" max="4359" width="18" style="1" customWidth="1"/>
    <col min="4360" max="4360" width="19.42578125" style="1" bestFit="1" customWidth="1"/>
    <col min="4361" max="4361" width="20.5703125" style="1" customWidth="1"/>
    <col min="4362" max="4362" width="24" style="1" customWidth="1"/>
    <col min="4363" max="4363" width="20" style="1" customWidth="1"/>
    <col min="4364" max="4364" width="23" style="1" customWidth="1"/>
    <col min="4365" max="4365" width="26.85546875" style="1" customWidth="1"/>
    <col min="4366" max="4366" width="18.28515625" style="1" customWidth="1"/>
    <col min="4367" max="4367" width="22" style="1" customWidth="1"/>
    <col min="4368" max="4368" width="20.42578125" style="1" customWidth="1"/>
    <col min="4369" max="4369" width="22.5703125" style="1" customWidth="1"/>
    <col min="4370" max="4370" width="20.140625" style="1" customWidth="1"/>
    <col min="4371" max="4371" width="20.5703125" style="1" customWidth="1"/>
    <col min="4372" max="4372" width="18.28515625" style="1" customWidth="1"/>
    <col min="4373" max="4373" width="18.85546875" style="1" customWidth="1"/>
    <col min="4374" max="4374" width="19" style="1" customWidth="1"/>
    <col min="4375" max="4608" width="9.140625" style="1"/>
    <col min="4609" max="4609" width="6.85546875" style="1" customWidth="1"/>
    <col min="4610" max="4610" width="74.85546875" style="1" customWidth="1"/>
    <col min="4611" max="4611" width="20.85546875" style="1" customWidth="1"/>
    <col min="4612" max="4612" width="22.5703125" style="1" customWidth="1"/>
    <col min="4613" max="4613" width="19.5703125" style="1" customWidth="1"/>
    <col min="4614" max="4614" width="25.140625" style="1" customWidth="1"/>
    <col min="4615" max="4615" width="18" style="1" customWidth="1"/>
    <col min="4616" max="4616" width="19.42578125" style="1" bestFit="1" customWidth="1"/>
    <col min="4617" max="4617" width="20.5703125" style="1" customWidth="1"/>
    <col min="4618" max="4618" width="24" style="1" customWidth="1"/>
    <col min="4619" max="4619" width="20" style="1" customWidth="1"/>
    <col min="4620" max="4620" width="23" style="1" customWidth="1"/>
    <col min="4621" max="4621" width="26.85546875" style="1" customWidth="1"/>
    <col min="4622" max="4622" width="18.28515625" style="1" customWidth="1"/>
    <col min="4623" max="4623" width="22" style="1" customWidth="1"/>
    <col min="4624" max="4624" width="20.42578125" style="1" customWidth="1"/>
    <col min="4625" max="4625" width="22.5703125" style="1" customWidth="1"/>
    <col min="4626" max="4626" width="20.140625" style="1" customWidth="1"/>
    <col min="4627" max="4627" width="20.5703125" style="1" customWidth="1"/>
    <col min="4628" max="4628" width="18.28515625" style="1" customWidth="1"/>
    <col min="4629" max="4629" width="18.85546875" style="1" customWidth="1"/>
    <col min="4630" max="4630" width="19" style="1" customWidth="1"/>
    <col min="4631" max="4864" width="9.140625" style="1"/>
    <col min="4865" max="4865" width="6.85546875" style="1" customWidth="1"/>
    <col min="4866" max="4866" width="74.85546875" style="1" customWidth="1"/>
    <col min="4867" max="4867" width="20.85546875" style="1" customWidth="1"/>
    <col min="4868" max="4868" width="22.5703125" style="1" customWidth="1"/>
    <col min="4869" max="4869" width="19.5703125" style="1" customWidth="1"/>
    <col min="4870" max="4870" width="25.140625" style="1" customWidth="1"/>
    <col min="4871" max="4871" width="18" style="1" customWidth="1"/>
    <col min="4872" max="4872" width="19.42578125" style="1" bestFit="1" customWidth="1"/>
    <col min="4873" max="4873" width="20.5703125" style="1" customWidth="1"/>
    <col min="4874" max="4874" width="24" style="1" customWidth="1"/>
    <col min="4875" max="4875" width="20" style="1" customWidth="1"/>
    <col min="4876" max="4876" width="23" style="1" customWidth="1"/>
    <col min="4877" max="4877" width="26.85546875" style="1" customWidth="1"/>
    <col min="4878" max="4878" width="18.28515625" style="1" customWidth="1"/>
    <col min="4879" max="4879" width="22" style="1" customWidth="1"/>
    <col min="4880" max="4880" width="20.42578125" style="1" customWidth="1"/>
    <col min="4881" max="4881" width="22.5703125" style="1" customWidth="1"/>
    <col min="4882" max="4882" width="20.140625" style="1" customWidth="1"/>
    <col min="4883" max="4883" width="20.5703125" style="1" customWidth="1"/>
    <col min="4884" max="4884" width="18.28515625" style="1" customWidth="1"/>
    <col min="4885" max="4885" width="18.85546875" style="1" customWidth="1"/>
    <col min="4886" max="4886" width="19" style="1" customWidth="1"/>
    <col min="4887" max="5120" width="9.140625" style="1"/>
    <col min="5121" max="5121" width="6.85546875" style="1" customWidth="1"/>
    <col min="5122" max="5122" width="74.85546875" style="1" customWidth="1"/>
    <col min="5123" max="5123" width="20.85546875" style="1" customWidth="1"/>
    <col min="5124" max="5124" width="22.5703125" style="1" customWidth="1"/>
    <col min="5125" max="5125" width="19.5703125" style="1" customWidth="1"/>
    <col min="5126" max="5126" width="25.140625" style="1" customWidth="1"/>
    <col min="5127" max="5127" width="18" style="1" customWidth="1"/>
    <col min="5128" max="5128" width="19.42578125" style="1" bestFit="1" customWidth="1"/>
    <col min="5129" max="5129" width="20.5703125" style="1" customWidth="1"/>
    <col min="5130" max="5130" width="24" style="1" customWidth="1"/>
    <col min="5131" max="5131" width="20" style="1" customWidth="1"/>
    <col min="5132" max="5132" width="23" style="1" customWidth="1"/>
    <col min="5133" max="5133" width="26.85546875" style="1" customWidth="1"/>
    <col min="5134" max="5134" width="18.28515625" style="1" customWidth="1"/>
    <col min="5135" max="5135" width="22" style="1" customWidth="1"/>
    <col min="5136" max="5136" width="20.42578125" style="1" customWidth="1"/>
    <col min="5137" max="5137" width="22.5703125" style="1" customWidth="1"/>
    <col min="5138" max="5138" width="20.140625" style="1" customWidth="1"/>
    <col min="5139" max="5139" width="20.5703125" style="1" customWidth="1"/>
    <col min="5140" max="5140" width="18.28515625" style="1" customWidth="1"/>
    <col min="5141" max="5141" width="18.85546875" style="1" customWidth="1"/>
    <col min="5142" max="5142" width="19" style="1" customWidth="1"/>
    <col min="5143" max="5376" width="9.140625" style="1"/>
    <col min="5377" max="5377" width="6.85546875" style="1" customWidth="1"/>
    <col min="5378" max="5378" width="74.85546875" style="1" customWidth="1"/>
    <col min="5379" max="5379" width="20.85546875" style="1" customWidth="1"/>
    <col min="5380" max="5380" width="22.5703125" style="1" customWidth="1"/>
    <col min="5381" max="5381" width="19.5703125" style="1" customWidth="1"/>
    <col min="5382" max="5382" width="25.140625" style="1" customWidth="1"/>
    <col min="5383" max="5383" width="18" style="1" customWidth="1"/>
    <col min="5384" max="5384" width="19.42578125" style="1" bestFit="1" customWidth="1"/>
    <col min="5385" max="5385" width="20.5703125" style="1" customWidth="1"/>
    <col min="5386" max="5386" width="24" style="1" customWidth="1"/>
    <col min="5387" max="5387" width="20" style="1" customWidth="1"/>
    <col min="5388" max="5388" width="23" style="1" customWidth="1"/>
    <col min="5389" max="5389" width="26.85546875" style="1" customWidth="1"/>
    <col min="5390" max="5390" width="18.28515625" style="1" customWidth="1"/>
    <col min="5391" max="5391" width="22" style="1" customWidth="1"/>
    <col min="5392" max="5392" width="20.42578125" style="1" customWidth="1"/>
    <col min="5393" max="5393" width="22.5703125" style="1" customWidth="1"/>
    <col min="5394" max="5394" width="20.140625" style="1" customWidth="1"/>
    <col min="5395" max="5395" width="20.5703125" style="1" customWidth="1"/>
    <col min="5396" max="5396" width="18.28515625" style="1" customWidth="1"/>
    <col min="5397" max="5397" width="18.85546875" style="1" customWidth="1"/>
    <col min="5398" max="5398" width="19" style="1" customWidth="1"/>
    <col min="5399" max="5632" width="9.140625" style="1"/>
    <col min="5633" max="5633" width="6.85546875" style="1" customWidth="1"/>
    <col min="5634" max="5634" width="74.85546875" style="1" customWidth="1"/>
    <col min="5635" max="5635" width="20.85546875" style="1" customWidth="1"/>
    <col min="5636" max="5636" width="22.5703125" style="1" customWidth="1"/>
    <col min="5637" max="5637" width="19.5703125" style="1" customWidth="1"/>
    <col min="5638" max="5638" width="25.140625" style="1" customWidth="1"/>
    <col min="5639" max="5639" width="18" style="1" customWidth="1"/>
    <col min="5640" max="5640" width="19.42578125" style="1" bestFit="1" customWidth="1"/>
    <col min="5641" max="5641" width="20.5703125" style="1" customWidth="1"/>
    <col min="5642" max="5642" width="24" style="1" customWidth="1"/>
    <col min="5643" max="5643" width="20" style="1" customWidth="1"/>
    <col min="5644" max="5644" width="23" style="1" customWidth="1"/>
    <col min="5645" max="5645" width="26.85546875" style="1" customWidth="1"/>
    <col min="5646" max="5646" width="18.28515625" style="1" customWidth="1"/>
    <col min="5647" max="5647" width="22" style="1" customWidth="1"/>
    <col min="5648" max="5648" width="20.42578125" style="1" customWidth="1"/>
    <col min="5649" max="5649" width="22.5703125" style="1" customWidth="1"/>
    <col min="5650" max="5650" width="20.140625" style="1" customWidth="1"/>
    <col min="5651" max="5651" width="20.5703125" style="1" customWidth="1"/>
    <col min="5652" max="5652" width="18.28515625" style="1" customWidth="1"/>
    <col min="5653" max="5653" width="18.85546875" style="1" customWidth="1"/>
    <col min="5654" max="5654" width="19" style="1" customWidth="1"/>
    <col min="5655" max="5888" width="9.140625" style="1"/>
    <col min="5889" max="5889" width="6.85546875" style="1" customWidth="1"/>
    <col min="5890" max="5890" width="74.85546875" style="1" customWidth="1"/>
    <col min="5891" max="5891" width="20.85546875" style="1" customWidth="1"/>
    <col min="5892" max="5892" width="22.5703125" style="1" customWidth="1"/>
    <col min="5893" max="5893" width="19.5703125" style="1" customWidth="1"/>
    <col min="5894" max="5894" width="25.140625" style="1" customWidth="1"/>
    <col min="5895" max="5895" width="18" style="1" customWidth="1"/>
    <col min="5896" max="5896" width="19.42578125" style="1" bestFit="1" customWidth="1"/>
    <col min="5897" max="5897" width="20.5703125" style="1" customWidth="1"/>
    <col min="5898" max="5898" width="24" style="1" customWidth="1"/>
    <col min="5899" max="5899" width="20" style="1" customWidth="1"/>
    <col min="5900" max="5900" width="23" style="1" customWidth="1"/>
    <col min="5901" max="5901" width="26.85546875" style="1" customWidth="1"/>
    <col min="5902" max="5902" width="18.28515625" style="1" customWidth="1"/>
    <col min="5903" max="5903" width="22" style="1" customWidth="1"/>
    <col min="5904" max="5904" width="20.42578125" style="1" customWidth="1"/>
    <col min="5905" max="5905" width="22.5703125" style="1" customWidth="1"/>
    <col min="5906" max="5906" width="20.140625" style="1" customWidth="1"/>
    <col min="5907" max="5907" width="20.5703125" style="1" customWidth="1"/>
    <col min="5908" max="5908" width="18.28515625" style="1" customWidth="1"/>
    <col min="5909" max="5909" width="18.85546875" style="1" customWidth="1"/>
    <col min="5910" max="5910" width="19" style="1" customWidth="1"/>
    <col min="5911" max="6144" width="9.140625" style="1"/>
    <col min="6145" max="6145" width="6.85546875" style="1" customWidth="1"/>
    <col min="6146" max="6146" width="74.85546875" style="1" customWidth="1"/>
    <col min="6147" max="6147" width="20.85546875" style="1" customWidth="1"/>
    <col min="6148" max="6148" width="22.5703125" style="1" customWidth="1"/>
    <col min="6149" max="6149" width="19.5703125" style="1" customWidth="1"/>
    <col min="6150" max="6150" width="25.140625" style="1" customWidth="1"/>
    <col min="6151" max="6151" width="18" style="1" customWidth="1"/>
    <col min="6152" max="6152" width="19.42578125" style="1" bestFit="1" customWidth="1"/>
    <col min="6153" max="6153" width="20.5703125" style="1" customWidth="1"/>
    <col min="6154" max="6154" width="24" style="1" customWidth="1"/>
    <col min="6155" max="6155" width="20" style="1" customWidth="1"/>
    <col min="6156" max="6156" width="23" style="1" customWidth="1"/>
    <col min="6157" max="6157" width="26.85546875" style="1" customWidth="1"/>
    <col min="6158" max="6158" width="18.28515625" style="1" customWidth="1"/>
    <col min="6159" max="6159" width="22" style="1" customWidth="1"/>
    <col min="6160" max="6160" width="20.42578125" style="1" customWidth="1"/>
    <col min="6161" max="6161" width="22.5703125" style="1" customWidth="1"/>
    <col min="6162" max="6162" width="20.140625" style="1" customWidth="1"/>
    <col min="6163" max="6163" width="20.5703125" style="1" customWidth="1"/>
    <col min="6164" max="6164" width="18.28515625" style="1" customWidth="1"/>
    <col min="6165" max="6165" width="18.85546875" style="1" customWidth="1"/>
    <col min="6166" max="6166" width="19" style="1" customWidth="1"/>
    <col min="6167" max="6400" width="9.140625" style="1"/>
    <col min="6401" max="6401" width="6.85546875" style="1" customWidth="1"/>
    <col min="6402" max="6402" width="74.85546875" style="1" customWidth="1"/>
    <col min="6403" max="6403" width="20.85546875" style="1" customWidth="1"/>
    <col min="6404" max="6404" width="22.5703125" style="1" customWidth="1"/>
    <col min="6405" max="6405" width="19.5703125" style="1" customWidth="1"/>
    <col min="6406" max="6406" width="25.140625" style="1" customWidth="1"/>
    <col min="6407" max="6407" width="18" style="1" customWidth="1"/>
    <col min="6408" max="6408" width="19.42578125" style="1" bestFit="1" customWidth="1"/>
    <col min="6409" max="6409" width="20.5703125" style="1" customWidth="1"/>
    <col min="6410" max="6410" width="24" style="1" customWidth="1"/>
    <col min="6411" max="6411" width="20" style="1" customWidth="1"/>
    <col min="6412" max="6412" width="23" style="1" customWidth="1"/>
    <col min="6413" max="6413" width="26.85546875" style="1" customWidth="1"/>
    <col min="6414" max="6414" width="18.28515625" style="1" customWidth="1"/>
    <col min="6415" max="6415" width="22" style="1" customWidth="1"/>
    <col min="6416" max="6416" width="20.42578125" style="1" customWidth="1"/>
    <col min="6417" max="6417" width="22.5703125" style="1" customWidth="1"/>
    <col min="6418" max="6418" width="20.140625" style="1" customWidth="1"/>
    <col min="6419" max="6419" width="20.5703125" style="1" customWidth="1"/>
    <col min="6420" max="6420" width="18.28515625" style="1" customWidth="1"/>
    <col min="6421" max="6421" width="18.85546875" style="1" customWidth="1"/>
    <col min="6422" max="6422" width="19" style="1" customWidth="1"/>
    <col min="6423" max="6656" width="9.140625" style="1"/>
    <col min="6657" max="6657" width="6.85546875" style="1" customWidth="1"/>
    <col min="6658" max="6658" width="74.85546875" style="1" customWidth="1"/>
    <col min="6659" max="6659" width="20.85546875" style="1" customWidth="1"/>
    <col min="6660" max="6660" width="22.5703125" style="1" customWidth="1"/>
    <col min="6661" max="6661" width="19.5703125" style="1" customWidth="1"/>
    <col min="6662" max="6662" width="25.140625" style="1" customWidth="1"/>
    <col min="6663" max="6663" width="18" style="1" customWidth="1"/>
    <col min="6664" max="6664" width="19.42578125" style="1" bestFit="1" customWidth="1"/>
    <col min="6665" max="6665" width="20.5703125" style="1" customWidth="1"/>
    <col min="6666" max="6666" width="24" style="1" customWidth="1"/>
    <col min="6667" max="6667" width="20" style="1" customWidth="1"/>
    <col min="6668" max="6668" width="23" style="1" customWidth="1"/>
    <col min="6669" max="6669" width="26.85546875" style="1" customWidth="1"/>
    <col min="6670" max="6670" width="18.28515625" style="1" customWidth="1"/>
    <col min="6671" max="6671" width="22" style="1" customWidth="1"/>
    <col min="6672" max="6672" width="20.42578125" style="1" customWidth="1"/>
    <col min="6673" max="6673" width="22.5703125" style="1" customWidth="1"/>
    <col min="6674" max="6674" width="20.140625" style="1" customWidth="1"/>
    <col min="6675" max="6675" width="20.5703125" style="1" customWidth="1"/>
    <col min="6676" max="6676" width="18.28515625" style="1" customWidth="1"/>
    <col min="6677" max="6677" width="18.85546875" style="1" customWidth="1"/>
    <col min="6678" max="6678" width="19" style="1" customWidth="1"/>
    <col min="6679" max="6912" width="9.140625" style="1"/>
    <col min="6913" max="6913" width="6.85546875" style="1" customWidth="1"/>
    <col min="6914" max="6914" width="74.85546875" style="1" customWidth="1"/>
    <col min="6915" max="6915" width="20.85546875" style="1" customWidth="1"/>
    <col min="6916" max="6916" width="22.5703125" style="1" customWidth="1"/>
    <col min="6917" max="6917" width="19.5703125" style="1" customWidth="1"/>
    <col min="6918" max="6918" width="25.140625" style="1" customWidth="1"/>
    <col min="6919" max="6919" width="18" style="1" customWidth="1"/>
    <col min="6920" max="6920" width="19.42578125" style="1" bestFit="1" customWidth="1"/>
    <col min="6921" max="6921" width="20.5703125" style="1" customWidth="1"/>
    <col min="6922" max="6922" width="24" style="1" customWidth="1"/>
    <col min="6923" max="6923" width="20" style="1" customWidth="1"/>
    <col min="6924" max="6924" width="23" style="1" customWidth="1"/>
    <col min="6925" max="6925" width="26.85546875" style="1" customWidth="1"/>
    <col min="6926" max="6926" width="18.28515625" style="1" customWidth="1"/>
    <col min="6927" max="6927" width="22" style="1" customWidth="1"/>
    <col min="6928" max="6928" width="20.42578125" style="1" customWidth="1"/>
    <col min="6929" max="6929" width="22.5703125" style="1" customWidth="1"/>
    <col min="6930" max="6930" width="20.140625" style="1" customWidth="1"/>
    <col min="6931" max="6931" width="20.5703125" style="1" customWidth="1"/>
    <col min="6932" max="6932" width="18.28515625" style="1" customWidth="1"/>
    <col min="6933" max="6933" width="18.85546875" style="1" customWidth="1"/>
    <col min="6934" max="6934" width="19" style="1" customWidth="1"/>
    <col min="6935" max="7168" width="9.140625" style="1"/>
    <col min="7169" max="7169" width="6.85546875" style="1" customWidth="1"/>
    <col min="7170" max="7170" width="74.85546875" style="1" customWidth="1"/>
    <col min="7171" max="7171" width="20.85546875" style="1" customWidth="1"/>
    <col min="7172" max="7172" width="22.5703125" style="1" customWidth="1"/>
    <col min="7173" max="7173" width="19.5703125" style="1" customWidth="1"/>
    <col min="7174" max="7174" width="25.140625" style="1" customWidth="1"/>
    <col min="7175" max="7175" width="18" style="1" customWidth="1"/>
    <col min="7176" max="7176" width="19.42578125" style="1" bestFit="1" customWidth="1"/>
    <col min="7177" max="7177" width="20.5703125" style="1" customWidth="1"/>
    <col min="7178" max="7178" width="24" style="1" customWidth="1"/>
    <col min="7179" max="7179" width="20" style="1" customWidth="1"/>
    <col min="7180" max="7180" width="23" style="1" customWidth="1"/>
    <col min="7181" max="7181" width="26.85546875" style="1" customWidth="1"/>
    <col min="7182" max="7182" width="18.28515625" style="1" customWidth="1"/>
    <col min="7183" max="7183" width="22" style="1" customWidth="1"/>
    <col min="7184" max="7184" width="20.42578125" style="1" customWidth="1"/>
    <col min="7185" max="7185" width="22.5703125" style="1" customWidth="1"/>
    <col min="7186" max="7186" width="20.140625" style="1" customWidth="1"/>
    <col min="7187" max="7187" width="20.5703125" style="1" customWidth="1"/>
    <col min="7188" max="7188" width="18.28515625" style="1" customWidth="1"/>
    <col min="7189" max="7189" width="18.85546875" style="1" customWidth="1"/>
    <col min="7190" max="7190" width="19" style="1" customWidth="1"/>
    <col min="7191" max="7424" width="9.140625" style="1"/>
    <col min="7425" max="7425" width="6.85546875" style="1" customWidth="1"/>
    <col min="7426" max="7426" width="74.85546875" style="1" customWidth="1"/>
    <col min="7427" max="7427" width="20.85546875" style="1" customWidth="1"/>
    <col min="7428" max="7428" width="22.5703125" style="1" customWidth="1"/>
    <col min="7429" max="7429" width="19.5703125" style="1" customWidth="1"/>
    <col min="7430" max="7430" width="25.140625" style="1" customWidth="1"/>
    <col min="7431" max="7431" width="18" style="1" customWidth="1"/>
    <col min="7432" max="7432" width="19.42578125" style="1" bestFit="1" customWidth="1"/>
    <col min="7433" max="7433" width="20.5703125" style="1" customWidth="1"/>
    <col min="7434" max="7434" width="24" style="1" customWidth="1"/>
    <col min="7435" max="7435" width="20" style="1" customWidth="1"/>
    <col min="7436" max="7436" width="23" style="1" customWidth="1"/>
    <col min="7437" max="7437" width="26.85546875" style="1" customWidth="1"/>
    <col min="7438" max="7438" width="18.28515625" style="1" customWidth="1"/>
    <col min="7439" max="7439" width="22" style="1" customWidth="1"/>
    <col min="7440" max="7440" width="20.42578125" style="1" customWidth="1"/>
    <col min="7441" max="7441" width="22.5703125" style="1" customWidth="1"/>
    <col min="7442" max="7442" width="20.140625" style="1" customWidth="1"/>
    <col min="7443" max="7443" width="20.5703125" style="1" customWidth="1"/>
    <col min="7444" max="7444" width="18.28515625" style="1" customWidth="1"/>
    <col min="7445" max="7445" width="18.85546875" style="1" customWidth="1"/>
    <col min="7446" max="7446" width="19" style="1" customWidth="1"/>
    <col min="7447" max="7680" width="9.140625" style="1"/>
    <col min="7681" max="7681" width="6.85546875" style="1" customWidth="1"/>
    <col min="7682" max="7682" width="74.85546875" style="1" customWidth="1"/>
    <col min="7683" max="7683" width="20.85546875" style="1" customWidth="1"/>
    <col min="7684" max="7684" width="22.5703125" style="1" customWidth="1"/>
    <col min="7685" max="7685" width="19.5703125" style="1" customWidth="1"/>
    <col min="7686" max="7686" width="25.140625" style="1" customWidth="1"/>
    <col min="7687" max="7687" width="18" style="1" customWidth="1"/>
    <col min="7688" max="7688" width="19.42578125" style="1" bestFit="1" customWidth="1"/>
    <col min="7689" max="7689" width="20.5703125" style="1" customWidth="1"/>
    <col min="7690" max="7690" width="24" style="1" customWidth="1"/>
    <col min="7691" max="7691" width="20" style="1" customWidth="1"/>
    <col min="7692" max="7692" width="23" style="1" customWidth="1"/>
    <col min="7693" max="7693" width="26.85546875" style="1" customWidth="1"/>
    <col min="7694" max="7694" width="18.28515625" style="1" customWidth="1"/>
    <col min="7695" max="7695" width="22" style="1" customWidth="1"/>
    <col min="7696" max="7696" width="20.42578125" style="1" customWidth="1"/>
    <col min="7697" max="7697" width="22.5703125" style="1" customWidth="1"/>
    <col min="7698" max="7698" width="20.140625" style="1" customWidth="1"/>
    <col min="7699" max="7699" width="20.5703125" style="1" customWidth="1"/>
    <col min="7700" max="7700" width="18.28515625" style="1" customWidth="1"/>
    <col min="7701" max="7701" width="18.85546875" style="1" customWidth="1"/>
    <col min="7702" max="7702" width="19" style="1" customWidth="1"/>
    <col min="7703" max="7936" width="9.140625" style="1"/>
    <col min="7937" max="7937" width="6.85546875" style="1" customWidth="1"/>
    <col min="7938" max="7938" width="74.85546875" style="1" customWidth="1"/>
    <col min="7939" max="7939" width="20.85546875" style="1" customWidth="1"/>
    <col min="7940" max="7940" width="22.5703125" style="1" customWidth="1"/>
    <col min="7941" max="7941" width="19.5703125" style="1" customWidth="1"/>
    <col min="7942" max="7942" width="25.140625" style="1" customWidth="1"/>
    <col min="7943" max="7943" width="18" style="1" customWidth="1"/>
    <col min="7944" max="7944" width="19.42578125" style="1" bestFit="1" customWidth="1"/>
    <col min="7945" max="7945" width="20.5703125" style="1" customWidth="1"/>
    <col min="7946" max="7946" width="24" style="1" customWidth="1"/>
    <col min="7947" max="7947" width="20" style="1" customWidth="1"/>
    <col min="7948" max="7948" width="23" style="1" customWidth="1"/>
    <col min="7949" max="7949" width="26.85546875" style="1" customWidth="1"/>
    <col min="7950" max="7950" width="18.28515625" style="1" customWidth="1"/>
    <col min="7951" max="7951" width="22" style="1" customWidth="1"/>
    <col min="7952" max="7952" width="20.42578125" style="1" customWidth="1"/>
    <col min="7953" max="7953" width="22.5703125" style="1" customWidth="1"/>
    <col min="7954" max="7954" width="20.140625" style="1" customWidth="1"/>
    <col min="7955" max="7955" width="20.5703125" style="1" customWidth="1"/>
    <col min="7956" max="7956" width="18.28515625" style="1" customWidth="1"/>
    <col min="7957" max="7957" width="18.85546875" style="1" customWidth="1"/>
    <col min="7958" max="7958" width="19" style="1" customWidth="1"/>
    <col min="7959" max="8192" width="9.140625" style="1"/>
    <col min="8193" max="8193" width="6.85546875" style="1" customWidth="1"/>
    <col min="8194" max="8194" width="74.85546875" style="1" customWidth="1"/>
    <col min="8195" max="8195" width="20.85546875" style="1" customWidth="1"/>
    <col min="8196" max="8196" width="22.5703125" style="1" customWidth="1"/>
    <col min="8197" max="8197" width="19.5703125" style="1" customWidth="1"/>
    <col min="8198" max="8198" width="25.140625" style="1" customWidth="1"/>
    <col min="8199" max="8199" width="18" style="1" customWidth="1"/>
    <col min="8200" max="8200" width="19.42578125" style="1" bestFit="1" customWidth="1"/>
    <col min="8201" max="8201" width="20.5703125" style="1" customWidth="1"/>
    <col min="8202" max="8202" width="24" style="1" customWidth="1"/>
    <col min="8203" max="8203" width="20" style="1" customWidth="1"/>
    <col min="8204" max="8204" width="23" style="1" customWidth="1"/>
    <col min="8205" max="8205" width="26.85546875" style="1" customWidth="1"/>
    <col min="8206" max="8206" width="18.28515625" style="1" customWidth="1"/>
    <col min="8207" max="8207" width="22" style="1" customWidth="1"/>
    <col min="8208" max="8208" width="20.42578125" style="1" customWidth="1"/>
    <col min="8209" max="8209" width="22.5703125" style="1" customWidth="1"/>
    <col min="8210" max="8210" width="20.140625" style="1" customWidth="1"/>
    <col min="8211" max="8211" width="20.5703125" style="1" customWidth="1"/>
    <col min="8212" max="8212" width="18.28515625" style="1" customWidth="1"/>
    <col min="8213" max="8213" width="18.85546875" style="1" customWidth="1"/>
    <col min="8214" max="8214" width="19" style="1" customWidth="1"/>
    <col min="8215" max="8448" width="9.140625" style="1"/>
    <col min="8449" max="8449" width="6.85546875" style="1" customWidth="1"/>
    <col min="8450" max="8450" width="74.85546875" style="1" customWidth="1"/>
    <col min="8451" max="8451" width="20.85546875" style="1" customWidth="1"/>
    <col min="8452" max="8452" width="22.5703125" style="1" customWidth="1"/>
    <col min="8453" max="8453" width="19.5703125" style="1" customWidth="1"/>
    <col min="8454" max="8454" width="25.140625" style="1" customWidth="1"/>
    <col min="8455" max="8455" width="18" style="1" customWidth="1"/>
    <col min="8456" max="8456" width="19.42578125" style="1" bestFit="1" customWidth="1"/>
    <col min="8457" max="8457" width="20.5703125" style="1" customWidth="1"/>
    <col min="8458" max="8458" width="24" style="1" customWidth="1"/>
    <col min="8459" max="8459" width="20" style="1" customWidth="1"/>
    <col min="8460" max="8460" width="23" style="1" customWidth="1"/>
    <col min="8461" max="8461" width="26.85546875" style="1" customWidth="1"/>
    <col min="8462" max="8462" width="18.28515625" style="1" customWidth="1"/>
    <col min="8463" max="8463" width="22" style="1" customWidth="1"/>
    <col min="8464" max="8464" width="20.42578125" style="1" customWidth="1"/>
    <col min="8465" max="8465" width="22.5703125" style="1" customWidth="1"/>
    <col min="8466" max="8466" width="20.140625" style="1" customWidth="1"/>
    <col min="8467" max="8467" width="20.5703125" style="1" customWidth="1"/>
    <col min="8468" max="8468" width="18.28515625" style="1" customWidth="1"/>
    <col min="8469" max="8469" width="18.85546875" style="1" customWidth="1"/>
    <col min="8470" max="8470" width="19" style="1" customWidth="1"/>
    <col min="8471" max="8704" width="9.140625" style="1"/>
    <col min="8705" max="8705" width="6.85546875" style="1" customWidth="1"/>
    <col min="8706" max="8706" width="74.85546875" style="1" customWidth="1"/>
    <col min="8707" max="8707" width="20.85546875" style="1" customWidth="1"/>
    <col min="8708" max="8708" width="22.5703125" style="1" customWidth="1"/>
    <col min="8709" max="8709" width="19.5703125" style="1" customWidth="1"/>
    <col min="8710" max="8710" width="25.140625" style="1" customWidth="1"/>
    <col min="8711" max="8711" width="18" style="1" customWidth="1"/>
    <col min="8712" max="8712" width="19.42578125" style="1" bestFit="1" customWidth="1"/>
    <col min="8713" max="8713" width="20.5703125" style="1" customWidth="1"/>
    <col min="8714" max="8714" width="24" style="1" customWidth="1"/>
    <col min="8715" max="8715" width="20" style="1" customWidth="1"/>
    <col min="8716" max="8716" width="23" style="1" customWidth="1"/>
    <col min="8717" max="8717" width="26.85546875" style="1" customWidth="1"/>
    <col min="8718" max="8718" width="18.28515625" style="1" customWidth="1"/>
    <col min="8719" max="8719" width="22" style="1" customWidth="1"/>
    <col min="8720" max="8720" width="20.42578125" style="1" customWidth="1"/>
    <col min="8721" max="8721" width="22.5703125" style="1" customWidth="1"/>
    <col min="8722" max="8722" width="20.140625" style="1" customWidth="1"/>
    <col min="8723" max="8723" width="20.5703125" style="1" customWidth="1"/>
    <col min="8724" max="8724" width="18.28515625" style="1" customWidth="1"/>
    <col min="8725" max="8725" width="18.85546875" style="1" customWidth="1"/>
    <col min="8726" max="8726" width="19" style="1" customWidth="1"/>
    <col min="8727" max="8960" width="9.140625" style="1"/>
    <col min="8961" max="8961" width="6.85546875" style="1" customWidth="1"/>
    <col min="8962" max="8962" width="74.85546875" style="1" customWidth="1"/>
    <col min="8963" max="8963" width="20.85546875" style="1" customWidth="1"/>
    <col min="8964" max="8964" width="22.5703125" style="1" customWidth="1"/>
    <col min="8965" max="8965" width="19.5703125" style="1" customWidth="1"/>
    <col min="8966" max="8966" width="25.140625" style="1" customWidth="1"/>
    <col min="8967" max="8967" width="18" style="1" customWidth="1"/>
    <col min="8968" max="8968" width="19.42578125" style="1" bestFit="1" customWidth="1"/>
    <col min="8969" max="8969" width="20.5703125" style="1" customWidth="1"/>
    <col min="8970" max="8970" width="24" style="1" customWidth="1"/>
    <col min="8971" max="8971" width="20" style="1" customWidth="1"/>
    <col min="8972" max="8972" width="23" style="1" customWidth="1"/>
    <col min="8973" max="8973" width="26.85546875" style="1" customWidth="1"/>
    <col min="8974" max="8974" width="18.28515625" style="1" customWidth="1"/>
    <col min="8975" max="8975" width="22" style="1" customWidth="1"/>
    <col min="8976" max="8976" width="20.42578125" style="1" customWidth="1"/>
    <col min="8977" max="8977" width="22.5703125" style="1" customWidth="1"/>
    <col min="8978" max="8978" width="20.140625" style="1" customWidth="1"/>
    <col min="8979" max="8979" width="20.5703125" style="1" customWidth="1"/>
    <col min="8980" max="8980" width="18.28515625" style="1" customWidth="1"/>
    <col min="8981" max="8981" width="18.85546875" style="1" customWidth="1"/>
    <col min="8982" max="8982" width="19" style="1" customWidth="1"/>
    <col min="8983" max="9216" width="9.140625" style="1"/>
    <col min="9217" max="9217" width="6.85546875" style="1" customWidth="1"/>
    <col min="9218" max="9218" width="74.85546875" style="1" customWidth="1"/>
    <col min="9219" max="9219" width="20.85546875" style="1" customWidth="1"/>
    <col min="9220" max="9220" width="22.5703125" style="1" customWidth="1"/>
    <col min="9221" max="9221" width="19.5703125" style="1" customWidth="1"/>
    <col min="9222" max="9222" width="25.140625" style="1" customWidth="1"/>
    <col min="9223" max="9223" width="18" style="1" customWidth="1"/>
    <col min="9224" max="9224" width="19.42578125" style="1" bestFit="1" customWidth="1"/>
    <col min="9225" max="9225" width="20.5703125" style="1" customWidth="1"/>
    <col min="9226" max="9226" width="24" style="1" customWidth="1"/>
    <col min="9227" max="9227" width="20" style="1" customWidth="1"/>
    <col min="9228" max="9228" width="23" style="1" customWidth="1"/>
    <col min="9229" max="9229" width="26.85546875" style="1" customWidth="1"/>
    <col min="9230" max="9230" width="18.28515625" style="1" customWidth="1"/>
    <col min="9231" max="9231" width="22" style="1" customWidth="1"/>
    <col min="9232" max="9232" width="20.42578125" style="1" customWidth="1"/>
    <col min="9233" max="9233" width="22.5703125" style="1" customWidth="1"/>
    <col min="9234" max="9234" width="20.140625" style="1" customWidth="1"/>
    <col min="9235" max="9235" width="20.5703125" style="1" customWidth="1"/>
    <col min="9236" max="9236" width="18.28515625" style="1" customWidth="1"/>
    <col min="9237" max="9237" width="18.85546875" style="1" customWidth="1"/>
    <col min="9238" max="9238" width="19" style="1" customWidth="1"/>
    <col min="9239" max="9472" width="9.140625" style="1"/>
    <col min="9473" max="9473" width="6.85546875" style="1" customWidth="1"/>
    <col min="9474" max="9474" width="74.85546875" style="1" customWidth="1"/>
    <col min="9475" max="9475" width="20.85546875" style="1" customWidth="1"/>
    <col min="9476" max="9476" width="22.5703125" style="1" customWidth="1"/>
    <col min="9477" max="9477" width="19.5703125" style="1" customWidth="1"/>
    <col min="9478" max="9478" width="25.140625" style="1" customWidth="1"/>
    <col min="9479" max="9479" width="18" style="1" customWidth="1"/>
    <col min="9480" max="9480" width="19.42578125" style="1" bestFit="1" customWidth="1"/>
    <col min="9481" max="9481" width="20.5703125" style="1" customWidth="1"/>
    <col min="9482" max="9482" width="24" style="1" customWidth="1"/>
    <col min="9483" max="9483" width="20" style="1" customWidth="1"/>
    <col min="9484" max="9484" width="23" style="1" customWidth="1"/>
    <col min="9485" max="9485" width="26.85546875" style="1" customWidth="1"/>
    <col min="9486" max="9486" width="18.28515625" style="1" customWidth="1"/>
    <col min="9487" max="9487" width="22" style="1" customWidth="1"/>
    <col min="9488" max="9488" width="20.42578125" style="1" customWidth="1"/>
    <col min="9489" max="9489" width="22.5703125" style="1" customWidth="1"/>
    <col min="9490" max="9490" width="20.140625" style="1" customWidth="1"/>
    <col min="9491" max="9491" width="20.5703125" style="1" customWidth="1"/>
    <col min="9492" max="9492" width="18.28515625" style="1" customWidth="1"/>
    <col min="9493" max="9493" width="18.85546875" style="1" customWidth="1"/>
    <col min="9494" max="9494" width="19" style="1" customWidth="1"/>
    <col min="9495" max="9728" width="9.140625" style="1"/>
    <col min="9729" max="9729" width="6.85546875" style="1" customWidth="1"/>
    <col min="9730" max="9730" width="74.85546875" style="1" customWidth="1"/>
    <col min="9731" max="9731" width="20.85546875" style="1" customWidth="1"/>
    <col min="9732" max="9732" width="22.5703125" style="1" customWidth="1"/>
    <col min="9733" max="9733" width="19.5703125" style="1" customWidth="1"/>
    <col min="9734" max="9734" width="25.140625" style="1" customWidth="1"/>
    <col min="9735" max="9735" width="18" style="1" customWidth="1"/>
    <col min="9736" max="9736" width="19.42578125" style="1" bestFit="1" customWidth="1"/>
    <col min="9737" max="9737" width="20.5703125" style="1" customWidth="1"/>
    <col min="9738" max="9738" width="24" style="1" customWidth="1"/>
    <col min="9739" max="9739" width="20" style="1" customWidth="1"/>
    <col min="9740" max="9740" width="23" style="1" customWidth="1"/>
    <col min="9741" max="9741" width="26.85546875" style="1" customWidth="1"/>
    <col min="9742" max="9742" width="18.28515625" style="1" customWidth="1"/>
    <col min="9743" max="9743" width="22" style="1" customWidth="1"/>
    <col min="9744" max="9744" width="20.42578125" style="1" customWidth="1"/>
    <col min="9745" max="9745" width="22.5703125" style="1" customWidth="1"/>
    <col min="9746" max="9746" width="20.140625" style="1" customWidth="1"/>
    <col min="9747" max="9747" width="20.5703125" style="1" customWidth="1"/>
    <col min="9748" max="9748" width="18.28515625" style="1" customWidth="1"/>
    <col min="9749" max="9749" width="18.85546875" style="1" customWidth="1"/>
    <col min="9750" max="9750" width="19" style="1" customWidth="1"/>
    <col min="9751" max="9984" width="9.140625" style="1"/>
    <col min="9985" max="9985" width="6.85546875" style="1" customWidth="1"/>
    <col min="9986" max="9986" width="74.85546875" style="1" customWidth="1"/>
    <col min="9987" max="9987" width="20.85546875" style="1" customWidth="1"/>
    <col min="9988" max="9988" width="22.5703125" style="1" customWidth="1"/>
    <col min="9989" max="9989" width="19.5703125" style="1" customWidth="1"/>
    <col min="9990" max="9990" width="25.140625" style="1" customWidth="1"/>
    <col min="9991" max="9991" width="18" style="1" customWidth="1"/>
    <col min="9992" max="9992" width="19.42578125" style="1" bestFit="1" customWidth="1"/>
    <col min="9993" max="9993" width="20.5703125" style="1" customWidth="1"/>
    <col min="9994" max="9994" width="24" style="1" customWidth="1"/>
    <col min="9995" max="9995" width="20" style="1" customWidth="1"/>
    <col min="9996" max="9996" width="23" style="1" customWidth="1"/>
    <col min="9997" max="9997" width="26.85546875" style="1" customWidth="1"/>
    <col min="9998" max="9998" width="18.28515625" style="1" customWidth="1"/>
    <col min="9999" max="9999" width="22" style="1" customWidth="1"/>
    <col min="10000" max="10000" width="20.42578125" style="1" customWidth="1"/>
    <col min="10001" max="10001" width="22.5703125" style="1" customWidth="1"/>
    <col min="10002" max="10002" width="20.140625" style="1" customWidth="1"/>
    <col min="10003" max="10003" width="20.5703125" style="1" customWidth="1"/>
    <col min="10004" max="10004" width="18.28515625" style="1" customWidth="1"/>
    <col min="10005" max="10005" width="18.85546875" style="1" customWidth="1"/>
    <col min="10006" max="10006" width="19" style="1" customWidth="1"/>
    <col min="10007" max="10240" width="9.140625" style="1"/>
    <col min="10241" max="10241" width="6.85546875" style="1" customWidth="1"/>
    <col min="10242" max="10242" width="74.85546875" style="1" customWidth="1"/>
    <col min="10243" max="10243" width="20.85546875" style="1" customWidth="1"/>
    <col min="10244" max="10244" width="22.5703125" style="1" customWidth="1"/>
    <col min="10245" max="10245" width="19.5703125" style="1" customWidth="1"/>
    <col min="10246" max="10246" width="25.140625" style="1" customWidth="1"/>
    <col min="10247" max="10247" width="18" style="1" customWidth="1"/>
    <col min="10248" max="10248" width="19.42578125" style="1" bestFit="1" customWidth="1"/>
    <col min="10249" max="10249" width="20.5703125" style="1" customWidth="1"/>
    <col min="10250" max="10250" width="24" style="1" customWidth="1"/>
    <col min="10251" max="10251" width="20" style="1" customWidth="1"/>
    <col min="10252" max="10252" width="23" style="1" customWidth="1"/>
    <col min="10253" max="10253" width="26.85546875" style="1" customWidth="1"/>
    <col min="10254" max="10254" width="18.28515625" style="1" customWidth="1"/>
    <col min="10255" max="10255" width="22" style="1" customWidth="1"/>
    <col min="10256" max="10256" width="20.42578125" style="1" customWidth="1"/>
    <col min="10257" max="10257" width="22.5703125" style="1" customWidth="1"/>
    <col min="10258" max="10258" width="20.140625" style="1" customWidth="1"/>
    <col min="10259" max="10259" width="20.5703125" style="1" customWidth="1"/>
    <col min="10260" max="10260" width="18.28515625" style="1" customWidth="1"/>
    <col min="10261" max="10261" width="18.85546875" style="1" customWidth="1"/>
    <col min="10262" max="10262" width="19" style="1" customWidth="1"/>
    <col min="10263" max="10496" width="9.140625" style="1"/>
    <col min="10497" max="10497" width="6.85546875" style="1" customWidth="1"/>
    <col min="10498" max="10498" width="74.85546875" style="1" customWidth="1"/>
    <col min="10499" max="10499" width="20.85546875" style="1" customWidth="1"/>
    <col min="10500" max="10500" width="22.5703125" style="1" customWidth="1"/>
    <col min="10501" max="10501" width="19.5703125" style="1" customWidth="1"/>
    <col min="10502" max="10502" width="25.140625" style="1" customWidth="1"/>
    <col min="10503" max="10503" width="18" style="1" customWidth="1"/>
    <col min="10504" max="10504" width="19.42578125" style="1" bestFit="1" customWidth="1"/>
    <col min="10505" max="10505" width="20.5703125" style="1" customWidth="1"/>
    <col min="10506" max="10506" width="24" style="1" customWidth="1"/>
    <col min="10507" max="10507" width="20" style="1" customWidth="1"/>
    <col min="10508" max="10508" width="23" style="1" customWidth="1"/>
    <col min="10509" max="10509" width="26.85546875" style="1" customWidth="1"/>
    <col min="10510" max="10510" width="18.28515625" style="1" customWidth="1"/>
    <col min="10511" max="10511" width="22" style="1" customWidth="1"/>
    <col min="10512" max="10512" width="20.42578125" style="1" customWidth="1"/>
    <col min="10513" max="10513" width="22.5703125" style="1" customWidth="1"/>
    <col min="10514" max="10514" width="20.140625" style="1" customWidth="1"/>
    <col min="10515" max="10515" width="20.5703125" style="1" customWidth="1"/>
    <col min="10516" max="10516" width="18.28515625" style="1" customWidth="1"/>
    <col min="10517" max="10517" width="18.85546875" style="1" customWidth="1"/>
    <col min="10518" max="10518" width="19" style="1" customWidth="1"/>
    <col min="10519" max="10752" width="9.140625" style="1"/>
    <col min="10753" max="10753" width="6.85546875" style="1" customWidth="1"/>
    <col min="10754" max="10754" width="74.85546875" style="1" customWidth="1"/>
    <col min="10755" max="10755" width="20.85546875" style="1" customWidth="1"/>
    <col min="10756" max="10756" width="22.5703125" style="1" customWidth="1"/>
    <col min="10757" max="10757" width="19.5703125" style="1" customWidth="1"/>
    <col min="10758" max="10758" width="25.140625" style="1" customWidth="1"/>
    <col min="10759" max="10759" width="18" style="1" customWidth="1"/>
    <col min="10760" max="10760" width="19.42578125" style="1" bestFit="1" customWidth="1"/>
    <col min="10761" max="10761" width="20.5703125" style="1" customWidth="1"/>
    <col min="10762" max="10762" width="24" style="1" customWidth="1"/>
    <col min="10763" max="10763" width="20" style="1" customWidth="1"/>
    <col min="10764" max="10764" width="23" style="1" customWidth="1"/>
    <col min="10765" max="10765" width="26.85546875" style="1" customWidth="1"/>
    <col min="10766" max="10766" width="18.28515625" style="1" customWidth="1"/>
    <col min="10767" max="10767" width="22" style="1" customWidth="1"/>
    <col min="10768" max="10768" width="20.42578125" style="1" customWidth="1"/>
    <col min="10769" max="10769" width="22.5703125" style="1" customWidth="1"/>
    <col min="10770" max="10770" width="20.140625" style="1" customWidth="1"/>
    <col min="10771" max="10771" width="20.5703125" style="1" customWidth="1"/>
    <col min="10772" max="10772" width="18.28515625" style="1" customWidth="1"/>
    <col min="10773" max="10773" width="18.85546875" style="1" customWidth="1"/>
    <col min="10774" max="10774" width="19" style="1" customWidth="1"/>
    <col min="10775" max="11008" width="9.140625" style="1"/>
    <col min="11009" max="11009" width="6.85546875" style="1" customWidth="1"/>
    <col min="11010" max="11010" width="74.85546875" style="1" customWidth="1"/>
    <col min="11011" max="11011" width="20.85546875" style="1" customWidth="1"/>
    <col min="11012" max="11012" width="22.5703125" style="1" customWidth="1"/>
    <col min="11013" max="11013" width="19.5703125" style="1" customWidth="1"/>
    <col min="11014" max="11014" width="25.140625" style="1" customWidth="1"/>
    <col min="11015" max="11015" width="18" style="1" customWidth="1"/>
    <col min="11016" max="11016" width="19.42578125" style="1" bestFit="1" customWidth="1"/>
    <col min="11017" max="11017" width="20.5703125" style="1" customWidth="1"/>
    <col min="11018" max="11018" width="24" style="1" customWidth="1"/>
    <col min="11019" max="11019" width="20" style="1" customWidth="1"/>
    <col min="11020" max="11020" width="23" style="1" customWidth="1"/>
    <col min="11021" max="11021" width="26.85546875" style="1" customWidth="1"/>
    <col min="11022" max="11022" width="18.28515625" style="1" customWidth="1"/>
    <col min="11023" max="11023" width="22" style="1" customWidth="1"/>
    <col min="11024" max="11024" width="20.42578125" style="1" customWidth="1"/>
    <col min="11025" max="11025" width="22.5703125" style="1" customWidth="1"/>
    <col min="11026" max="11026" width="20.140625" style="1" customWidth="1"/>
    <col min="11027" max="11027" width="20.5703125" style="1" customWidth="1"/>
    <col min="11028" max="11028" width="18.28515625" style="1" customWidth="1"/>
    <col min="11029" max="11029" width="18.85546875" style="1" customWidth="1"/>
    <col min="11030" max="11030" width="19" style="1" customWidth="1"/>
    <col min="11031" max="11264" width="9.140625" style="1"/>
    <col min="11265" max="11265" width="6.85546875" style="1" customWidth="1"/>
    <col min="11266" max="11266" width="74.85546875" style="1" customWidth="1"/>
    <col min="11267" max="11267" width="20.85546875" style="1" customWidth="1"/>
    <col min="11268" max="11268" width="22.5703125" style="1" customWidth="1"/>
    <col min="11269" max="11269" width="19.5703125" style="1" customWidth="1"/>
    <col min="11270" max="11270" width="25.140625" style="1" customWidth="1"/>
    <col min="11271" max="11271" width="18" style="1" customWidth="1"/>
    <col min="11272" max="11272" width="19.42578125" style="1" bestFit="1" customWidth="1"/>
    <col min="11273" max="11273" width="20.5703125" style="1" customWidth="1"/>
    <col min="11274" max="11274" width="24" style="1" customWidth="1"/>
    <col min="11275" max="11275" width="20" style="1" customWidth="1"/>
    <col min="11276" max="11276" width="23" style="1" customWidth="1"/>
    <col min="11277" max="11277" width="26.85546875" style="1" customWidth="1"/>
    <col min="11278" max="11278" width="18.28515625" style="1" customWidth="1"/>
    <col min="11279" max="11279" width="22" style="1" customWidth="1"/>
    <col min="11280" max="11280" width="20.42578125" style="1" customWidth="1"/>
    <col min="11281" max="11281" width="22.5703125" style="1" customWidth="1"/>
    <col min="11282" max="11282" width="20.140625" style="1" customWidth="1"/>
    <col min="11283" max="11283" width="20.5703125" style="1" customWidth="1"/>
    <col min="11284" max="11284" width="18.28515625" style="1" customWidth="1"/>
    <col min="11285" max="11285" width="18.85546875" style="1" customWidth="1"/>
    <col min="11286" max="11286" width="19" style="1" customWidth="1"/>
    <col min="11287" max="11520" width="9.140625" style="1"/>
    <col min="11521" max="11521" width="6.85546875" style="1" customWidth="1"/>
    <col min="11522" max="11522" width="74.85546875" style="1" customWidth="1"/>
    <col min="11523" max="11523" width="20.85546875" style="1" customWidth="1"/>
    <col min="11524" max="11524" width="22.5703125" style="1" customWidth="1"/>
    <col min="11525" max="11525" width="19.5703125" style="1" customWidth="1"/>
    <col min="11526" max="11526" width="25.140625" style="1" customWidth="1"/>
    <col min="11527" max="11527" width="18" style="1" customWidth="1"/>
    <col min="11528" max="11528" width="19.42578125" style="1" bestFit="1" customWidth="1"/>
    <col min="11529" max="11529" width="20.5703125" style="1" customWidth="1"/>
    <col min="11530" max="11530" width="24" style="1" customWidth="1"/>
    <col min="11531" max="11531" width="20" style="1" customWidth="1"/>
    <col min="11532" max="11532" width="23" style="1" customWidth="1"/>
    <col min="11533" max="11533" width="26.85546875" style="1" customWidth="1"/>
    <col min="11534" max="11534" width="18.28515625" style="1" customWidth="1"/>
    <col min="11535" max="11535" width="22" style="1" customWidth="1"/>
    <col min="11536" max="11536" width="20.42578125" style="1" customWidth="1"/>
    <col min="11537" max="11537" width="22.5703125" style="1" customWidth="1"/>
    <col min="11538" max="11538" width="20.140625" style="1" customWidth="1"/>
    <col min="11539" max="11539" width="20.5703125" style="1" customWidth="1"/>
    <col min="11540" max="11540" width="18.28515625" style="1" customWidth="1"/>
    <col min="11541" max="11541" width="18.85546875" style="1" customWidth="1"/>
    <col min="11542" max="11542" width="19" style="1" customWidth="1"/>
    <col min="11543" max="11776" width="9.140625" style="1"/>
    <col min="11777" max="11777" width="6.85546875" style="1" customWidth="1"/>
    <col min="11778" max="11778" width="74.85546875" style="1" customWidth="1"/>
    <col min="11779" max="11779" width="20.85546875" style="1" customWidth="1"/>
    <col min="11780" max="11780" width="22.5703125" style="1" customWidth="1"/>
    <col min="11781" max="11781" width="19.5703125" style="1" customWidth="1"/>
    <col min="11782" max="11782" width="25.140625" style="1" customWidth="1"/>
    <col min="11783" max="11783" width="18" style="1" customWidth="1"/>
    <col min="11784" max="11784" width="19.42578125" style="1" bestFit="1" customWidth="1"/>
    <col min="11785" max="11785" width="20.5703125" style="1" customWidth="1"/>
    <col min="11786" max="11786" width="24" style="1" customWidth="1"/>
    <col min="11787" max="11787" width="20" style="1" customWidth="1"/>
    <col min="11788" max="11788" width="23" style="1" customWidth="1"/>
    <col min="11789" max="11789" width="26.85546875" style="1" customWidth="1"/>
    <col min="11790" max="11790" width="18.28515625" style="1" customWidth="1"/>
    <col min="11791" max="11791" width="22" style="1" customWidth="1"/>
    <col min="11792" max="11792" width="20.42578125" style="1" customWidth="1"/>
    <col min="11793" max="11793" width="22.5703125" style="1" customWidth="1"/>
    <col min="11794" max="11794" width="20.140625" style="1" customWidth="1"/>
    <col min="11795" max="11795" width="20.5703125" style="1" customWidth="1"/>
    <col min="11796" max="11796" width="18.28515625" style="1" customWidth="1"/>
    <col min="11797" max="11797" width="18.85546875" style="1" customWidth="1"/>
    <col min="11798" max="11798" width="19" style="1" customWidth="1"/>
    <col min="11799" max="12032" width="9.140625" style="1"/>
    <col min="12033" max="12033" width="6.85546875" style="1" customWidth="1"/>
    <col min="12034" max="12034" width="74.85546875" style="1" customWidth="1"/>
    <col min="12035" max="12035" width="20.85546875" style="1" customWidth="1"/>
    <col min="12036" max="12036" width="22.5703125" style="1" customWidth="1"/>
    <col min="12037" max="12037" width="19.5703125" style="1" customWidth="1"/>
    <col min="12038" max="12038" width="25.140625" style="1" customWidth="1"/>
    <col min="12039" max="12039" width="18" style="1" customWidth="1"/>
    <col min="12040" max="12040" width="19.42578125" style="1" bestFit="1" customWidth="1"/>
    <col min="12041" max="12041" width="20.5703125" style="1" customWidth="1"/>
    <col min="12042" max="12042" width="24" style="1" customWidth="1"/>
    <col min="12043" max="12043" width="20" style="1" customWidth="1"/>
    <col min="12044" max="12044" width="23" style="1" customWidth="1"/>
    <col min="12045" max="12045" width="26.85546875" style="1" customWidth="1"/>
    <col min="12046" max="12046" width="18.28515625" style="1" customWidth="1"/>
    <col min="12047" max="12047" width="22" style="1" customWidth="1"/>
    <col min="12048" max="12048" width="20.42578125" style="1" customWidth="1"/>
    <col min="12049" max="12049" width="22.5703125" style="1" customWidth="1"/>
    <col min="12050" max="12050" width="20.140625" style="1" customWidth="1"/>
    <col min="12051" max="12051" width="20.5703125" style="1" customWidth="1"/>
    <col min="12052" max="12052" width="18.28515625" style="1" customWidth="1"/>
    <col min="12053" max="12053" width="18.85546875" style="1" customWidth="1"/>
    <col min="12054" max="12054" width="19" style="1" customWidth="1"/>
    <col min="12055" max="12288" width="9.140625" style="1"/>
    <col min="12289" max="12289" width="6.85546875" style="1" customWidth="1"/>
    <col min="12290" max="12290" width="74.85546875" style="1" customWidth="1"/>
    <col min="12291" max="12291" width="20.85546875" style="1" customWidth="1"/>
    <col min="12292" max="12292" width="22.5703125" style="1" customWidth="1"/>
    <col min="12293" max="12293" width="19.5703125" style="1" customWidth="1"/>
    <col min="12294" max="12294" width="25.140625" style="1" customWidth="1"/>
    <col min="12295" max="12295" width="18" style="1" customWidth="1"/>
    <col min="12296" max="12296" width="19.42578125" style="1" bestFit="1" customWidth="1"/>
    <col min="12297" max="12297" width="20.5703125" style="1" customWidth="1"/>
    <col min="12298" max="12298" width="24" style="1" customWidth="1"/>
    <col min="12299" max="12299" width="20" style="1" customWidth="1"/>
    <col min="12300" max="12300" width="23" style="1" customWidth="1"/>
    <col min="12301" max="12301" width="26.85546875" style="1" customWidth="1"/>
    <col min="12302" max="12302" width="18.28515625" style="1" customWidth="1"/>
    <col min="12303" max="12303" width="22" style="1" customWidth="1"/>
    <col min="12304" max="12304" width="20.42578125" style="1" customWidth="1"/>
    <col min="12305" max="12305" width="22.5703125" style="1" customWidth="1"/>
    <col min="12306" max="12306" width="20.140625" style="1" customWidth="1"/>
    <col min="12307" max="12307" width="20.5703125" style="1" customWidth="1"/>
    <col min="12308" max="12308" width="18.28515625" style="1" customWidth="1"/>
    <col min="12309" max="12309" width="18.85546875" style="1" customWidth="1"/>
    <col min="12310" max="12310" width="19" style="1" customWidth="1"/>
    <col min="12311" max="12544" width="9.140625" style="1"/>
    <col min="12545" max="12545" width="6.85546875" style="1" customWidth="1"/>
    <col min="12546" max="12546" width="74.85546875" style="1" customWidth="1"/>
    <col min="12547" max="12547" width="20.85546875" style="1" customWidth="1"/>
    <col min="12548" max="12548" width="22.5703125" style="1" customWidth="1"/>
    <col min="12549" max="12549" width="19.5703125" style="1" customWidth="1"/>
    <col min="12550" max="12550" width="25.140625" style="1" customWidth="1"/>
    <col min="12551" max="12551" width="18" style="1" customWidth="1"/>
    <col min="12552" max="12552" width="19.42578125" style="1" bestFit="1" customWidth="1"/>
    <col min="12553" max="12553" width="20.5703125" style="1" customWidth="1"/>
    <col min="12554" max="12554" width="24" style="1" customWidth="1"/>
    <col min="12555" max="12555" width="20" style="1" customWidth="1"/>
    <col min="12556" max="12556" width="23" style="1" customWidth="1"/>
    <col min="12557" max="12557" width="26.85546875" style="1" customWidth="1"/>
    <col min="12558" max="12558" width="18.28515625" style="1" customWidth="1"/>
    <col min="12559" max="12559" width="22" style="1" customWidth="1"/>
    <col min="12560" max="12560" width="20.42578125" style="1" customWidth="1"/>
    <col min="12561" max="12561" width="22.5703125" style="1" customWidth="1"/>
    <col min="12562" max="12562" width="20.140625" style="1" customWidth="1"/>
    <col min="12563" max="12563" width="20.5703125" style="1" customWidth="1"/>
    <col min="12564" max="12564" width="18.28515625" style="1" customWidth="1"/>
    <col min="12565" max="12565" width="18.85546875" style="1" customWidth="1"/>
    <col min="12566" max="12566" width="19" style="1" customWidth="1"/>
    <col min="12567" max="12800" width="9.140625" style="1"/>
    <col min="12801" max="12801" width="6.85546875" style="1" customWidth="1"/>
    <col min="12802" max="12802" width="74.85546875" style="1" customWidth="1"/>
    <col min="12803" max="12803" width="20.85546875" style="1" customWidth="1"/>
    <col min="12804" max="12804" width="22.5703125" style="1" customWidth="1"/>
    <col min="12805" max="12805" width="19.5703125" style="1" customWidth="1"/>
    <col min="12806" max="12806" width="25.140625" style="1" customWidth="1"/>
    <col min="12807" max="12807" width="18" style="1" customWidth="1"/>
    <col min="12808" max="12808" width="19.42578125" style="1" bestFit="1" customWidth="1"/>
    <col min="12809" max="12809" width="20.5703125" style="1" customWidth="1"/>
    <col min="12810" max="12810" width="24" style="1" customWidth="1"/>
    <col min="12811" max="12811" width="20" style="1" customWidth="1"/>
    <col min="12812" max="12812" width="23" style="1" customWidth="1"/>
    <col min="12813" max="12813" width="26.85546875" style="1" customWidth="1"/>
    <col min="12814" max="12814" width="18.28515625" style="1" customWidth="1"/>
    <col min="12815" max="12815" width="22" style="1" customWidth="1"/>
    <col min="12816" max="12816" width="20.42578125" style="1" customWidth="1"/>
    <col min="12817" max="12817" width="22.5703125" style="1" customWidth="1"/>
    <col min="12818" max="12818" width="20.140625" style="1" customWidth="1"/>
    <col min="12819" max="12819" width="20.5703125" style="1" customWidth="1"/>
    <col min="12820" max="12820" width="18.28515625" style="1" customWidth="1"/>
    <col min="12821" max="12821" width="18.85546875" style="1" customWidth="1"/>
    <col min="12822" max="12822" width="19" style="1" customWidth="1"/>
    <col min="12823" max="13056" width="9.140625" style="1"/>
    <col min="13057" max="13057" width="6.85546875" style="1" customWidth="1"/>
    <col min="13058" max="13058" width="74.85546875" style="1" customWidth="1"/>
    <col min="13059" max="13059" width="20.85546875" style="1" customWidth="1"/>
    <col min="13060" max="13060" width="22.5703125" style="1" customWidth="1"/>
    <col min="13061" max="13061" width="19.5703125" style="1" customWidth="1"/>
    <col min="13062" max="13062" width="25.140625" style="1" customWidth="1"/>
    <col min="13063" max="13063" width="18" style="1" customWidth="1"/>
    <col min="13064" max="13064" width="19.42578125" style="1" bestFit="1" customWidth="1"/>
    <col min="13065" max="13065" width="20.5703125" style="1" customWidth="1"/>
    <col min="13066" max="13066" width="24" style="1" customWidth="1"/>
    <col min="13067" max="13067" width="20" style="1" customWidth="1"/>
    <col min="13068" max="13068" width="23" style="1" customWidth="1"/>
    <col min="13069" max="13069" width="26.85546875" style="1" customWidth="1"/>
    <col min="13070" max="13070" width="18.28515625" style="1" customWidth="1"/>
    <col min="13071" max="13071" width="22" style="1" customWidth="1"/>
    <col min="13072" max="13072" width="20.42578125" style="1" customWidth="1"/>
    <col min="13073" max="13073" width="22.5703125" style="1" customWidth="1"/>
    <col min="13074" max="13074" width="20.140625" style="1" customWidth="1"/>
    <col min="13075" max="13075" width="20.5703125" style="1" customWidth="1"/>
    <col min="13076" max="13076" width="18.28515625" style="1" customWidth="1"/>
    <col min="13077" max="13077" width="18.85546875" style="1" customWidth="1"/>
    <col min="13078" max="13078" width="19" style="1" customWidth="1"/>
    <col min="13079" max="13312" width="9.140625" style="1"/>
    <col min="13313" max="13313" width="6.85546875" style="1" customWidth="1"/>
    <col min="13314" max="13314" width="74.85546875" style="1" customWidth="1"/>
    <col min="13315" max="13315" width="20.85546875" style="1" customWidth="1"/>
    <col min="13316" max="13316" width="22.5703125" style="1" customWidth="1"/>
    <col min="13317" max="13317" width="19.5703125" style="1" customWidth="1"/>
    <col min="13318" max="13318" width="25.140625" style="1" customWidth="1"/>
    <col min="13319" max="13319" width="18" style="1" customWidth="1"/>
    <col min="13320" max="13320" width="19.42578125" style="1" bestFit="1" customWidth="1"/>
    <col min="13321" max="13321" width="20.5703125" style="1" customWidth="1"/>
    <col min="13322" max="13322" width="24" style="1" customWidth="1"/>
    <col min="13323" max="13323" width="20" style="1" customWidth="1"/>
    <col min="13324" max="13324" width="23" style="1" customWidth="1"/>
    <col min="13325" max="13325" width="26.85546875" style="1" customWidth="1"/>
    <col min="13326" max="13326" width="18.28515625" style="1" customWidth="1"/>
    <col min="13327" max="13327" width="22" style="1" customWidth="1"/>
    <col min="13328" max="13328" width="20.42578125" style="1" customWidth="1"/>
    <col min="13329" max="13329" width="22.5703125" style="1" customWidth="1"/>
    <col min="13330" max="13330" width="20.140625" style="1" customWidth="1"/>
    <col min="13331" max="13331" width="20.5703125" style="1" customWidth="1"/>
    <col min="13332" max="13332" width="18.28515625" style="1" customWidth="1"/>
    <col min="13333" max="13333" width="18.85546875" style="1" customWidth="1"/>
    <col min="13334" max="13334" width="19" style="1" customWidth="1"/>
    <col min="13335" max="13568" width="9.140625" style="1"/>
    <col min="13569" max="13569" width="6.85546875" style="1" customWidth="1"/>
    <col min="13570" max="13570" width="74.85546875" style="1" customWidth="1"/>
    <col min="13571" max="13571" width="20.85546875" style="1" customWidth="1"/>
    <col min="13572" max="13572" width="22.5703125" style="1" customWidth="1"/>
    <col min="13573" max="13573" width="19.5703125" style="1" customWidth="1"/>
    <col min="13574" max="13574" width="25.140625" style="1" customWidth="1"/>
    <col min="13575" max="13575" width="18" style="1" customWidth="1"/>
    <col min="13576" max="13576" width="19.42578125" style="1" bestFit="1" customWidth="1"/>
    <col min="13577" max="13577" width="20.5703125" style="1" customWidth="1"/>
    <col min="13578" max="13578" width="24" style="1" customWidth="1"/>
    <col min="13579" max="13579" width="20" style="1" customWidth="1"/>
    <col min="13580" max="13580" width="23" style="1" customWidth="1"/>
    <col min="13581" max="13581" width="26.85546875" style="1" customWidth="1"/>
    <col min="13582" max="13582" width="18.28515625" style="1" customWidth="1"/>
    <col min="13583" max="13583" width="22" style="1" customWidth="1"/>
    <col min="13584" max="13584" width="20.42578125" style="1" customWidth="1"/>
    <col min="13585" max="13585" width="22.5703125" style="1" customWidth="1"/>
    <col min="13586" max="13586" width="20.140625" style="1" customWidth="1"/>
    <col min="13587" max="13587" width="20.5703125" style="1" customWidth="1"/>
    <col min="13588" max="13588" width="18.28515625" style="1" customWidth="1"/>
    <col min="13589" max="13589" width="18.85546875" style="1" customWidth="1"/>
    <col min="13590" max="13590" width="19" style="1" customWidth="1"/>
    <col min="13591" max="13824" width="9.140625" style="1"/>
    <col min="13825" max="13825" width="6.85546875" style="1" customWidth="1"/>
    <col min="13826" max="13826" width="74.85546875" style="1" customWidth="1"/>
    <col min="13827" max="13827" width="20.85546875" style="1" customWidth="1"/>
    <col min="13828" max="13828" width="22.5703125" style="1" customWidth="1"/>
    <col min="13829" max="13829" width="19.5703125" style="1" customWidth="1"/>
    <col min="13830" max="13830" width="25.140625" style="1" customWidth="1"/>
    <col min="13831" max="13831" width="18" style="1" customWidth="1"/>
    <col min="13832" max="13832" width="19.42578125" style="1" bestFit="1" customWidth="1"/>
    <col min="13833" max="13833" width="20.5703125" style="1" customWidth="1"/>
    <col min="13834" max="13834" width="24" style="1" customWidth="1"/>
    <col min="13835" max="13835" width="20" style="1" customWidth="1"/>
    <col min="13836" max="13836" width="23" style="1" customWidth="1"/>
    <col min="13837" max="13837" width="26.85546875" style="1" customWidth="1"/>
    <col min="13838" max="13838" width="18.28515625" style="1" customWidth="1"/>
    <col min="13839" max="13839" width="22" style="1" customWidth="1"/>
    <col min="13840" max="13840" width="20.42578125" style="1" customWidth="1"/>
    <col min="13841" max="13841" width="22.5703125" style="1" customWidth="1"/>
    <col min="13842" max="13842" width="20.140625" style="1" customWidth="1"/>
    <col min="13843" max="13843" width="20.5703125" style="1" customWidth="1"/>
    <col min="13844" max="13844" width="18.28515625" style="1" customWidth="1"/>
    <col min="13845" max="13845" width="18.85546875" style="1" customWidth="1"/>
    <col min="13846" max="13846" width="19" style="1" customWidth="1"/>
    <col min="13847" max="14080" width="9.140625" style="1"/>
    <col min="14081" max="14081" width="6.85546875" style="1" customWidth="1"/>
    <col min="14082" max="14082" width="74.85546875" style="1" customWidth="1"/>
    <col min="14083" max="14083" width="20.85546875" style="1" customWidth="1"/>
    <col min="14084" max="14084" width="22.5703125" style="1" customWidth="1"/>
    <col min="14085" max="14085" width="19.5703125" style="1" customWidth="1"/>
    <col min="14086" max="14086" width="25.140625" style="1" customWidth="1"/>
    <col min="14087" max="14087" width="18" style="1" customWidth="1"/>
    <col min="14088" max="14088" width="19.42578125" style="1" bestFit="1" customWidth="1"/>
    <col min="14089" max="14089" width="20.5703125" style="1" customWidth="1"/>
    <col min="14090" max="14090" width="24" style="1" customWidth="1"/>
    <col min="14091" max="14091" width="20" style="1" customWidth="1"/>
    <col min="14092" max="14092" width="23" style="1" customWidth="1"/>
    <col min="14093" max="14093" width="26.85546875" style="1" customWidth="1"/>
    <col min="14094" max="14094" width="18.28515625" style="1" customWidth="1"/>
    <col min="14095" max="14095" width="22" style="1" customWidth="1"/>
    <col min="14096" max="14096" width="20.42578125" style="1" customWidth="1"/>
    <col min="14097" max="14097" width="22.5703125" style="1" customWidth="1"/>
    <col min="14098" max="14098" width="20.140625" style="1" customWidth="1"/>
    <col min="14099" max="14099" width="20.5703125" style="1" customWidth="1"/>
    <col min="14100" max="14100" width="18.28515625" style="1" customWidth="1"/>
    <col min="14101" max="14101" width="18.85546875" style="1" customWidth="1"/>
    <col min="14102" max="14102" width="19" style="1" customWidth="1"/>
    <col min="14103" max="14336" width="9.140625" style="1"/>
    <col min="14337" max="14337" width="6.85546875" style="1" customWidth="1"/>
    <col min="14338" max="14338" width="74.85546875" style="1" customWidth="1"/>
    <col min="14339" max="14339" width="20.85546875" style="1" customWidth="1"/>
    <col min="14340" max="14340" width="22.5703125" style="1" customWidth="1"/>
    <col min="14341" max="14341" width="19.5703125" style="1" customWidth="1"/>
    <col min="14342" max="14342" width="25.140625" style="1" customWidth="1"/>
    <col min="14343" max="14343" width="18" style="1" customWidth="1"/>
    <col min="14344" max="14344" width="19.42578125" style="1" bestFit="1" customWidth="1"/>
    <col min="14345" max="14345" width="20.5703125" style="1" customWidth="1"/>
    <col min="14346" max="14346" width="24" style="1" customWidth="1"/>
    <col min="14347" max="14347" width="20" style="1" customWidth="1"/>
    <col min="14348" max="14348" width="23" style="1" customWidth="1"/>
    <col min="14349" max="14349" width="26.85546875" style="1" customWidth="1"/>
    <col min="14350" max="14350" width="18.28515625" style="1" customWidth="1"/>
    <col min="14351" max="14351" width="22" style="1" customWidth="1"/>
    <col min="14352" max="14352" width="20.42578125" style="1" customWidth="1"/>
    <col min="14353" max="14353" width="22.5703125" style="1" customWidth="1"/>
    <col min="14354" max="14354" width="20.140625" style="1" customWidth="1"/>
    <col min="14355" max="14355" width="20.5703125" style="1" customWidth="1"/>
    <col min="14356" max="14356" width="18.28515625" style="1" customWidth="1"/>
    <col min="14357" max="14357" width="18.85546875" style="1" customWidth="1"/>
    <col min="14358" max="14358" width="19" style="1" customWidth="1"/>
    <col min="14359" max="14592" width="9.140625" style="1"/>
    <col min="14593" max="14593" width="6.85546875" style="1" customWidth="1"/>
    <col min="14594" max="14594" width="74.85546875" style="1" customWidth="1"/>
    <col min="14595" max="14595" width="20.85546875" style="1" customWidth="1"/>
    <col min="14596" max="14596" width="22.5703125" style="1" customWidth="1"/>
    <col min="14597" max="14597" width="19.5703125" style="1" customWidth="1"/>
    <col min="14598" max="14598" width="25.140625" style="1" customWidth="1"/>
    <col min="14599" max="14599" width="18" style="1" customWidth="1"/>
    <col min="14600" max="14600" width="19.42578125" style="1" bestFit="1" customWidth="1"/>
    <col min="14601" max="14601" width="20.5703125" style="1" customWidth="1"/>
    <col min="14602" max="14602" width="24" style="1" customWidth="1"/>
    <col min="14603" max="14603" width="20" style="1" customWidth="1"/>
    <col min="14604" max="14604" width="23" style="1" customWidth="1"/>
    <col min="14605" max="14605" width="26.85546875" style="1" customWidth="1"/>
    <col min="14606" max="14606" width="18.28515625" style="1" customWidth="1"/>
    <col min="14607" max="14607" width="22" style="1" customWidth="1"/>
    <col min="14608" max="14608" width="20.42578125" style="1" customWidth="1"/>
    <col min="14609" max="14609" width="22.5703125" style="1" customWidth="1"/>
    <col min="14610" max="14610" width="20.140625" style="1" customWidth="1"/>
    <col min="14611" max="14611" width="20.5703125" style="1" customWidth="1"/>
    <col min="14612" max="14612" width="18.28515625" style="1" customWidth="1"/>
    <col min="14613" max="14613" width="18.85546875" style="1" customWidth="1"/>
    <col min="14614" max="14614" width="19" style="1" customWidth="1"/>
    <col min="14615" max="14848" width="9.140625" style="1"/>
    <col min="14849" max="14849" width="6.85546875" style="1" customWidth="1"/>
    <col min="14850" max="14850" width="74.85546875" style="1" customWidth="1"/>
    <col min="14851" max="14851" width="20.85546875" style="1" customWidth="1"/>
    <col min="14852" max="14852" width="22.5703125" style="1" customWidth="1"/>
    <col min="14853" max="14853" width="19.5703125" style="1" customWidth="1"/>
    <col min="14854" max="14854" width="25.140625" style="1" customWidth="1"/>
    <col min="14855" max="14855" width="18" style="1" customWidth="1"/>
    <col min="14856" max="14856" width="19.42578125" style="1" bestFit="1" customWidth="1"/>
    <col min="14857" max="14857" width="20.5703125" style="1" customWidth="1"/>
    <col min="14858" max="14858" width="24" style="1" customWidth="1"/>
    <col min="14859" max="14859" width="20" style="1" customWidth="1"/>
    <col min="14860" max="14860" width="23" style="1" customWidth="1"/>
    <col min="14861" max="14861" width="26.85546875" style="1" customWidth="1"/>
    <col min="14862" max="14862" width="18.28515625" style="1" customWidth="1"/>
    <col min="14863" max="14863" width="22" style="1" customWidth="1"/>
    <col min="14864" max="14864" width="20.42578125" style="1" customWidth="1"/>
    <col min="14865" max="14865" width="22.5703125" style="1" customWidth="1"/>
    <col min="14866" max="14866" width="20.140625" style="1" customWidth="1"/>
    <col min="14867" max="14867" width="20.5703125" style="1" customWidth="1"/>
    <col min="14868" max="14868" width="18.28515625" style="1" customWidth="1"/>
    <col min="14869" max="14869" width="18.85546875" style="1" customWidth="1"/>
    <col min="14870" max="14870" width="19" style="1" customWidth="1"/>
    <col min="14871" max="15104" width="9.140625" style="1"/>
    <col min="15105" max="15105" width="6.85546875" style="1" customWidth="1"/>
    <col min="15106" max="15106" width="74.85546875" style="1" customWidth="1"/>
    <col min="15107" max="15107" width="20.85546875" style="1" customWidth="1"/>
    <col min="15108" max="15108" width="22.5703125" style="1" customWidth="1"/>
    <col min="15109" max="15109" width="19.5703125" style="1" customWidth="1"/>
    <col min="15110" max="15110" width="25.140625" style="1" customWidth="1"/>
    <col min="15111" max="15111" width="18" style="1" customWidth="1"/>
    <col min="15112" max="15112" width="19.42578125" style="1" bestFit="1" customWidth="1"/>
    <col min="15113" max="15113" width="20.5703125" style="1" customWidth="1"/>
    <col min="15114" max="15114" width="24" style="1" customWidth="1"/>
    <col min="15115" max="15115" width="20" style="1" customWidth="1"/>
    <col min="15116" max="15116" width="23" style="1" customWidth="1"/>
    <col min="15117" max="15117" width="26.85546875" style="1" customWidth="1"/>
    <col min="15118" max="15118" width="18.28515625" style="1" customWidth="1"/>
    <col min="15119" max="15119" width="22" style="1" customWidth="1"/>
    <col min="15120" max="15120" width="20.42578125" style="1" customWidth="1"/>
    <col min="15121" max="15121" width="22.5703125" style="1" customWidth="1"/>
    <col min="15122" max="15122" width="20.140625" style="1" customWidth="1"/>
    <col min="15123" max="15123" width="20.5703125" style="1" customWidth="1"/>
    <col min="15124" max="15124" width="18.28515625" style="1" customWidth="1"/>
    <col min="15125" max="15125" width="18.85546875" style="1" customWidth="1"/>
    <col min="15126" max="15126" width="19" style="1" customWidth="1"/>
    <col min="15127" max="15360" width="9.140625" style="1"/>
    <col min="15361" max="15361" width="6.85546875" style="1" customWidth="1"/>
    <col min="15362" max="15362" width="74.85546875" style="1" customWidth="1"/>
    <col min="15363" max="15363" width="20.85546875" style="1" customWidth="1"/>
    <col min="15364" max="15364" width="22.5703125" style="1" customWidth="1"/>
    <col min="15365" max="15365" width="19.5703125" style="1" customWidth="1"/>
    <col min="15366" max="15366" width="25.140625" style="1" customWidth="1"/>
    <col min="15367" max="15367" width="18" style="1" customWidth="1"/>
    <col min="15368" max="15368" width="19.42578125" style="1" bestFit="1" customWidth="1"/>
    <col min="15369" max="15369" width="20.5703125" style="1" customWidth="1"/>
    <col min="15370" max="15370" width="24" style="1" customWidth="1"/>
    <col min="15371" max="15371" width="20" style="1" customWidth="1"/>
    <col min="15372" max="15372" width="23" style="1" customWidth="1"/>
    <col min="15373" max="15373" width="26.85546875" style="1" customWidth="1"/>
    <col min="15374" max="15374" width="18.28515625" style="1" customWidth="1"/>
    <col min="15375" max="15375" width="22" style="1" customWidth="1"/>
    <col min="15376" max="15376" width="20.42578125" style="1" customWidth="1"/>
    <col min="15377" max="15377" width="22.5703125" style="1" customWidth="1"/>
    <col min="15378" max="15378" width="20.140625" style="1" customWidth="1"/>
    <col min="15379" max="15379" width="20.5703125" style="1" customWidth="1"/>
    <col min="15380" max="15380" width="18.28515625" style="1" customWidth="1"/>
    <col min="15381" max="15381" width="18.85546875" style="1" customWidth="1"/>
    <col min="15382" max="15382" width="19" style="1" customWidth="1"/>
    <col min="15383" max="15616" width="9.140625" style="1"/>
    <col min="15617" max="15617" width="6.85546875" style="1" customWidth="1"/>
    <col min="15618" max="15618" width="74.85546875" style="1" customWidth="1"/>
    <col min="15619" max="15619" width="20.85546875" style="1" customWidth="1"/>
    <col min="15620" max="15620" width="22.5703125" style="1" customWidth="1"/>
    <col min="15621" max="15621" width="19.5703125" style="1" customWidth="1"/>
    <col min="15622" max="15622" width="25.140625" style="1" customWidth="1"/>
    <col min="15623" max="15623" width="18" style="1" customWidth="1"/>
    <col min="15624" max="15624" width="19.42578125" style="1" bestFit="1" customWidth="1"/>
    <col min="15625" max="15625" width="20.5703125" style="1" customWidth="1"/>
    <col min="15626" max="15626" width="24" style="1" customWidth="1"/>
    <col min="15627" max="15627" width="20" style="1" customWidth="1"/>
    <col min="15628" max="15628" width="23" style="1" customWidth="1"/>
    <col min="15629" max="15629" width="26.85546875" style="1" customWidth="1"/>
    <col min="15630" max="15630" width="18.28515625" style="1" customWidth="1"/>
    <col min="15631" max="15631" width="22" style="1" customWidth="1"/>
    <col min="15632" max="15632" width="20.42578125" style="1" customWidth="1"/>
    <col min="15633" max="15633" width="22.5703125" style="1" customWidth="1"/>
    <col min="15634" max="15634" width="20.140625" style="1" customWidth="1"/>
    <col min="15635" max="15635" width="20.5703125" style="1" customWidth="1"/>
    <col min="15636" max="15636" width="18.28515625" style="1" customWidth="1"/>
    <col min="15637" max="15637" width="18.85546875" style="1" customWidth="1"/>
    <col min="15638" max="15638" width="19" style="1" customWidth="1"/>
    <col min="15639" max="15872" width="9.140625" style="1"/>
    <col min="15873" max="15873" width="6.85546875" style="1" customWidth="1"/>
    <col min="15874" max="15874" width="74.85546875" style="1" customWidth="1"/>
    <col min="15875" max="15875" width="20.85546875" style="1" customWidth="1"/>
    <col min="15876" max="15876" width="22.5703125" style="1" customWidth="1"/>
    <col min="15877" max="15877" width="19.5703125" style="1" customWidth="1"/>
    <col min="15878" max="15878" width="25.140625" style="1" customWidth="1"/>
    <col min="15879" max="15879" width="18" style="1" customWidth="1"/>
    <col min="15880" max="15880" width="19.42578125" style="1" bestFit="1" customWidth="1"/>
    <col min="15881" max="15881" width="20.5703125" style="1" customWidth="1"/>
    <col min="15882" max="15882" width="24" style="1" customWidth="1"/>
    <col min="15883" max="15883" width="20" style="1" customWidth="1"/>
    <col min="15884" max="15884" width="23" style="1" customWidth="1"/>
    <col min="15885" max="15885" width="26.85546875" style="1" customWidth="1"/>
    <col min="15886" max="15886" width="18.28515625" style="1" customWidth="1"/>
    <col min="15887" max="15887" width="22" style="1" customWidth="1"/>
    <col min="15888" max="15888" width="20.42578125" style="1" customWidth="1"/>
    <col min="15889" max="15889" width="22.5703125" style="1" customWidth="1"/>
    <col min="15890" max="15890" width="20.140625" style="1" customWidth="1"/>
    <col min="15891" max="15891" width="20.5703125" style="1" customWidth="1"/>
    <col min="15892" max="15892" width="18.28515625" style="1" customWidth="1"/>
    <col min="15893" max="15893" width="18.85546875" style="1" customWidth="1"/>
    <col min="15894" max="15894" width="19" style="1" customWidth="1"/>
    <col min="15895" max="16128" width="9.140625" style="1"/>
    <col min="16129" max="16129" width="6.85546875" style="1" customWidth="1"/>
    <col min="16130" max="16130" width="74.85546875" style="1" customWidth="1"/>
    <col min="16131" max="16131" width="20.85546875" style="1" customWidth="1"/>
    <col min="16132" max="16132" width="22.5703125" style="1" customWidth="1"/>
    <col min="16133" max="16133" width="19.5703125" style="1" customWidth="1"/>
    <col min="16134" max="16134" width="25.140625" style="1" customWidth="1"/>
    <col min="16135" max="16135" width="18" style="1" customWidth="1"/>
    <col min="16136" max="16136" width="19.42578125" style="1" bestFit="1" customWidth="1"/>
    <col min="16137" max="16137" width="20.5703125" style="1" customWidth="1"/>
    <col min="16138" max="16138" width="24" style="1" customWidth="1"/>
    <col min="16139" max="16139" width="20" style="1" customWidth="1"/>
    <col min="16140" max="16140" width="23" style="1" customWidth="1"/>
    <col min="16141" max="16141" width="26.85546875" style="1" customWidth="1"/>
    <col min="16142" max="16142" width="18.28515625" style="1" customWidth="1"/>
    <col min="16143" max="16143" width="22" style="1" customWidth="1"/>
    <col min="16144" max="16144" width="20.42578125" style="1" customWidth="1"/>
    <col min="16145" max="16145" width="22.5703125" style="1" customWidth="1"/>
    <col min="16146" max="16146" width="20.140625" style="1" customWidth="1"/>
    <col min="16147" max="16147" width="20.5703125" style="1" customWidth="1"/>
    <col min="16148" max="16148" width="18.28515625" style="1" customWidth="1"/>
    <col min="16149" max="16149" width="18.85546875" style="1" customWidth="1"/>
    <col min="16150" max="16150" width="19" style="1" customWidth="1"/>
    <col min="16151" max="16384" width="9.140625" style="1"/>
  </cols>
  <sheetData>
    <row r="1" spans="1:23" ht="11.25" customHeight="1" x14ac:dyDescent="0.2">
      <c r="B1" s="136" t="s">
        <v>286</v>
      </c>
      <c r="C1" s="135"/>
      <c r="D1" s="211"/>
      <c r="E1" s="211"/>
    </row>
    <row r="2" spans="1:23" ht="6.75" customHeight="1" x14ac:dyDescent="0.2">
      <c r="B2" s="135"/>
      <c r="C2" s="135"/>
      <c r="D2" s="211"/>
      <c r="E2" s="211"/>
    </row>
    <row r="3" spans="1:23" x14ac:dyDescent="0.2">
      <c r="B3" s="209" t="s">
        <v>285</v>
      </c>
      <c r="C3" s="210" t="s">
        <v>284</v>
      </c>
    </row>
    <row r="4" spans="1:23" x14ac:dyDescent="0.2">
      <c r="B4" s="209" t="s">
        <v>283</v>
      </c>
      <c r="C4" s="210" t="s">
        <v>282</v>
      </c>
    </row>
    <row r="5" spans="1:23" x14ac:dyDescent="0.2">
      <c r="B5" s="209" t="s">
        <v>281</v>
      </c>
      <c r="C5" s="210" t="s">
        <v>280</v>
      </c>
    </row>
    <row r="6" spans="1:23" x14ac:dyDescent="0.2">
      <c r="B6" s="209" t="s">
        <v>279</v>
      </c>
      <c r="C6" s="210" t="s">
        <v>278</v>
      </c>
    </row>
    <row r="7" spans="1:23" x14ac:dyDescent="0.2">
      <c r="B7" s="209" t="s">
        <v>277</v>
      </c>
      <c r="C7" s="125">
        <v>45565</v>
      </c>
    </row>
    <row r="8" spans="1:23" ht="12" thickBot="1" x14ac:dyDescent="0.25"/>
    <row r="9" spans="1:23" ht="15.75" customHeight="1" thickBot="1" x14ac:dyDescent="0.25">
      <c r="A9" s="208"/>
      <c r="B9" s="207" t="s">
        <v>18</v>
      </c>
      <c r="C9" s="206">
        <v>45291</v>
      </c>
      <c r="D9" s="205"/>
      <c r="E9" s="205"/>
      <c r="F9" s="204"/>
      <c r="G9" s="206">
        <v>45565</v>
      </c>
      <c r="H9" s="205"/>
      <c r="I9" s="205"/>
      <c r="J9" s="204"/>
      <c r="K9" s="203" t="s">
        <v>181</v>
      </c>
    </row>
    <row r="10" spans="1:23" ht="12" thickBot="1" x14ac:dyDescent="0.25">
      <c r="A10" s="202"/>
      <c r="B10" s="201"/>
      <c r="C10" s="200" t="s">
        <v>276</v>
      </c>
      <c r="D10" s="200" t="s">
        <v>275</v>
      </c>
      <c r="E10" s="200" t="s">
        <v>66</v>
      </c>
      <c r="F10" s="200" t="s">
        <v>274</v>
      </c>
      <c r="G10" s="200" t="s">
        <v>276</v>
      </c>
      <c r="H10" s="200" t="s">
        <v>275</v>
      </c>
      <c r="I10" s="200" t="s">
        <v>66</v>
      </c>
      <c r="J10" s="199" t="s">
        <v>274</v>
      </c>
      <c r="K10" s="198" t="s">
        <v>274</v>
      </c>
    </row>
    <row r="11" spans="1:23" x14ac:dyDescent="0.2">
      <c r="A11" s="197" t="s">
        <v>273</v>
      </c>
      <c r="B11" s="194" t="s">
        <v>272</v>
      </c>
      <c r="C11" s="196">
        <f>SUM(C12,C40,C41,C48,C53,C58,C63,C65,C66,C70)</f>
        <v>1.2611709999999998</v>
      </c>
      <c r="D11" s="196">
        <f>SUM(D12,D40,D41,D48,D53,D58,D63,D65,D66,D70)</f>
        <v>1</v>
      </c>
      <c r="E11" s="195"/>
      <c r="F11" s="194">
        <f>F12+F40+F41+F48+F53+F58+F63+F65+F66+F70</f>
        <v>2963925348.7699995</v>
      </c>
      <c r="G11" s="196">
        <f>SUM(G12,G40,G41,G48,G53,G58,G63,G65,G66,G70)</f>
        <v>1.1625780000000001</v>
      </c>
      <c r="H11" s="196">
        <f>SUM(H12,H40,H41,H48,H53,H58,H63,H65,H66,H70)</f>
        <v>1</v>
      </c>
      <c r="I11" s="195"/>
      <c r="J11" s="194">
        <f>J12+J40+J41+J48+J53+J58+J63+J65+J66+J70</f>
        <v>2464620353.3199997</v>
      </c>
      <c r="K11" s="194">
        <f>J11-F11</f>
        <v>-499304995.44999981</v>
      </c>
      <c r="Q11" s="179"/>
      <c r="R11" s="179"/>
    </row>
    <row r="12" spans="1:23" x14ac:dyDescent="0.2">
      <c r="A12" s="157">
        <v>1</v>
      </c>
      <c r="B12" s="188" t="s">
        <v>271</v>
      </c>
      <c r="C12" s="193">
        <f>SUM(C13,C22,C31)</f>
        <v>5.3330999999999996E-2</v>
      </c>
      <c r="D12" s="193">
        <f>SUM(D13,D22,D31)</f>
        <v>4.2285999999999997E-2</v>
      </c>
      <c r="E12" s="192"/>
      <c r="F12" s="186">
        <f>SUM(F13,F22,F31)</f>
        <v>125333174.28999999</v>
      </c>
      <c r="G12" s="193">
        <f>SUM(G13,G22,G31)</f>
        <v>5.8143E-2</v>
      </c>
      <c r="H12" s="193">
        <f>SUM(H13,H22,H31)</f>
        <v>5.0012999999999995E-2</v>
      </c>
      <c r="I12" s="192"/>
      <c r="J12" s="186">
        <f>SUM(J13,J22,J31)</f>
        <v>123262012.88</v>
      </c>
      <c r="K12" s="158">
        <f>SUM(K13,K22,K31)</f>
        <v>-2071161.4099999964</v>
      </c>
      <c r="Q12" s="179"/>
      <c r="R12" s="179"/>
      <c r="W12" s="2">
        <v>1</v>
      </c>
    </row>
    <row r="13" spans="1:23" ht="22.5" x14ac:dyDescent="0.2">
      <c r="A13" s="157">
        <v>1.1000000000000001</v>
      </c>
      <c r="B13" s="188" t="s">
        <v>270</v>
      </c>
      <c r="C13" s="191">
        <f>SUM(C14:C20)</f>
        <v>5.3330999999999996E-2</v>
      </c>
      <c r="D13" s="191">
        <f>SUM(D14:D20)</f>
        <v>4.2285999999999997E-2</v>
      </c>
      <c r="E13" s="159">
        <f>SUM(E14:E20)</f>
        <v>0</v>
      </c>
      <c r="F13" s="189">
        <f>SUM(F14:F20)</f>
        <v>125333174.28999999</v>
      </c>
      <c r="G13" s="191">
        <f>SUM(G14:G20)</f>
        <v>5.8143E-2</v>
      </c>
      <c r="H13" s="191">
        <f>SUM(H14:H20)</f>
        <v>5.0012999999999995E-2</v>
      </c>
      <c r="I13" s="190"/>
      <c r="J13" s="189">
        <f>SUM(J14:J20)</f>
        <v>123262012.88</v>
      </c>
      <c r="K13" s="158">
        <f>SUM(K14:K21)</f>
        <v>-2071161.4099999964</v>
      </c>
      <c r="Q13" s="179"/>
      <c r="R13" s="179"/>
    </row>
    <row r="14" spans="1:23" x14ac:dyDescent="0.2">
      <c r="A14" s="157"/>
      <c r="B14" s="188" t="s">
        <v>269</v>
      </c>
      <c r="C14" s="72">
        <v>4.8027999999999994E-2</v>
      </c>
      <c r="D14" s="72">
        <v>3.8081999999999998E-2</v>
      </c>
      <c r="E14" s="159">
        <v>0</v>
      </c>
      <c r="F14" s="73">
        <v>112871805.08</v>
      </c>
      <c r="G14" s="177">
        <f>K141</f>
        <v>5.3392000000000002E-2</v>
      </c>
      <c r="H14" s="177">
        <f>J141</f>
        <v>4.5925999999999995E-2</v>
      </c>
      <c r="I14" s="159">
        <v>0</v>
      </c>
      <c r="J14" s="73">
        <f>H141</f>
        <v>113190138.28</v>
      </c>
      <c r="K14" s="158">
        <f>J14-F14</f>
        <v>318333.20000000298</v>
      </c>
      <c r="Q14" s="179"/>
      <c r="R14" s="179"/>
    </row>
    <row r="15" spans="1:23" x14ac:dyDescent="0.2">
      <c r="A15" s="157"/>
      <c r="B15" s="188" t="s">
        <v>268</v>
      </c>
      <c r="C15" s="72">
        <v>5.3029999999999996E-3</v>
      </c>
      <c r="D15" s="72">
        <v>4.2040000000000003E-3</v>
      </c>
      <c r="E15" s="159">
        <v>0</v>
      </c>
      <c r="F15" s="73">
        <v>12461369.209999999</v>
      </c>
      <c r="G15" s="177">
        <f>K148</f>
        <v>4.751E-3</v>
      </c>
      <c r="H15" s="177">
        <f>J148</f>
        <v>4.0870000000000004E-3</v>
      </c>
      <c r="I15" s="159">
        <v>0</v>
      </c>
      <c r="J15" s="73">
        <f>H148</f>
        <v>10071874.6</v>
      </c>
      <c r="K15" s="158">
        <f>J15-F15</f>
        <v>-2389494.6099999994</v>
      </c>
      <c r="Q15" s="179"/>
      <c r="R15" s="179"/>
    </row>
    <row r="16" spans="1:23" x14ac:dyDescent="0.2">
      <c r="A16" s="157"/>
      <c r="B16" s="172" t="s">
        <v>267</v>
      </c>
      <c r="C16" s="72">
        <v>0</v>
      </c>
      <c r="D16" s="72">
        <v>0</v>
      </c>
      <c r="E16" s="159">
        <v>0</v>
      </c>
      <c r="F16" s="79">
        <v>0</v>
      </c>
      <c r="G16" s="185">
        <v>0</v>
      </c>
      <c r="H16" s="185">
        <v>0</v>
      </c>
      <c r="I16" s="159">
        <v>0</v>
      </c>
      <c r="J16" s="159">
        <v>0</v>
      </c>
      <c r="K16" s="158">
        <f>J16-F16</f>
        <v>0</v>
      </c>
      <c r="Q16" s="179"/>
      <c r="R16" s="179"/>
    </row>
    <row r="17" spans="1:18" x14ac:dyDescent="0.2">
      <c r="A17" s="157"/>
      <c r="B17" s="172" t="s">
        <v>266</v>
      </c>
      <c r="C17" s="72">
        <v>0</v>
      </c>
      <c r="D17" s="72">
        <v>0</v>
      </c>
      <c r="E17" s="159">
        <v>0</v>
      </c>
      <c r="F17" s="79">
        <v>0</v>
      </c>
      <c r="G17" s="177">
        <v>0</v>
      </c>
      <c r="H17" s="177">
        <v>0</v>
      </c>
      <c r="I17" s="159">
        <v>0</v>
      </c>
      <c r="J17" s="73">
        <v>0</v>
      </c>
      <c r="K17" s="158">
        <f>J17-F17</f>
        <v>0</v>
      </c>
      <c r="Q17" s="179"/>
      <c r="R17" s="179"/>
    </row>
    <row r="18" spans="1:18" x14ac:dyDescent="0.2">
      <c r="A18" s="157"/>
      <c r="B18" s="172" t="s">
        <v>265</v>
      </c>
      <c r="C18" s="72">
        <v>0</v>
      </c>
      <c r="D18" s="72">
        <v>0</v>
      </c>
      <c r="E18" s="159">
        <v>0</v>
      </c>
      <c r="F18" s="79">
        <v>0</v>
      </c>
      <c r="G18" s="185">
        <v>0</v>
      </c>
      <c r="H18" s="185">
        <v>0</v>
      </c>
      <c r="I18" s="159">
        <v>0</v>
      </c>
      <c r="J18" s="159">
        <v>0</v>
      </c>
      <c r="K18" s="158">
        <f>J18-F18</f>
        <v>0</v>
      </c>
      <c r="Q18" s="179"/>
      <c r="R18" s="179"/>
    </row>
    <row r="19" spans="1:18" x14ac:dyDescent="0.2">
      <c r="A19" s="157"/>
      <c r="B19" s="172" t="s">
        <v>264</v>
      </c>
      <c r="C19" s="72">
        <v>0</v>
      </c>
      <c r="D19" s="72">
        <v>0</v>
      </c>
      <c r="E19" s="159">
        <v>0</v>
      </c>
      <c r="F19" s="79">
        <v>0</v>
      </c>
      <c r="G19" s="185">
        <v>0</v>
      </c>
      <c r="H19" s="185">
        <v>0</v>
      </c>
      <c r="I19" s="159">
        <v>0</v>
      </c>
      <c r="J19" s="159">
        <v>0</v>
      </c>
      <c r="K19" s="158">
        <f>J19-F19</f>
        <v>0</v>
      </c>
      <c r="Q19" s="179"/>
      <c r="R19" s="179"/>
    </row>
    <row r="20" spans="1:18" x14ac:dyDescent="0.2">
      <c r="A20" s="157"/>
      <c r="B20" s="172" t="s">
        <v>263</v>
      </c>
      <c r="C20" s="72">
        <v>0</v>
      </c>
      <c r="D20" s="72">
        <v>0</v>
      </c>
      <c r="E20" s="159">
        <v>0</v>
      </c>
      <c r="F20" s="79">
        <v>0</v>
      </c>
      <c r="G20" s="185">
        <v>0</v>
      </c>
      <c r="H20" s="185">
        <v>0</v>
      </c>
      <c r="I20" s="159">
        <v>0</v>
      </c>
      <c r="J20" s="159">
        <v>0</v>
      </c>
      <c r="K20" s="158">
        <f>J20-F20</f>
        <v>0</v>
      </c>
      <c r="Q20" s="179"/>
      <c r="R20" s="179"/>
    </row>
    <row r="21" spans="1:18" x14ac:dyDescent="0.2">
      <c r="A21" s="157"/>
      <c r="B21" s="172" t="s">
        <v>262</v>
      </c>
      <c r="C21" s="72">
        <v>0</v>
      </c>
      <c r="D21" s="72">
        <v>0</v>
      </c>
      <c r="E21" s="159">
        <v>0</v>
      </c>
      <c r="F21" s="79">
        <v>0</v>
      </c>
      <c r="G21" s="185">
        <v>0</v>
      </c>
      <c r="H21" s="185">
        <v>0</v>
      </c>
      <c r="I21" s="159">
        <v>0</v>
      </c>
      <c r="J21" s="159">
        <v>0</v>
      </c>
      <c r="K21" s="158">
        <f>J21-F21</f>
        <v>0</v>
      </c>
      <c r="Q21" s="179"/>
      <c r="R21" s="179"/>
    </row>
    <row r="22" spans="1:18" ht="22.5" x14ac:dyDescent="0.2">
      <c r="A22" s="157">
        <v>1.2</v>
      </c>
      <c r="B22" s="172" t="s">
        <v>261</v>
      </c>
      <c r="C22" s="185">
        <f>SUM(C23:C30)</f>
        <v>0</v>
      </c>
      <c r="D22" s="185">
        <f>SUM(D23:D30)</f>
        <v>0</v>
      </c>
      <c r="E22" s="159"/>
      <c r="F22" s="187">
        <f>SUM(F23:F30)</f>
        <v>0</v>
      </c>
      <c r="G22" s="185">
        <f>SUM(G23:G30)</f>
        <v>0</v>
      </c>
      <c r="H22" s="185">
        <f>SUM(H23:H30)</f>
        <v>0</v>
      </c>
      <c r="I22" s="73"/>
      <c r="J22" s="159">
        <f>SUM(J23:J30)</f>
        <v>0</v>
      </c>
      <c r="K22" s="158">
        <f>SUM(K23:K30)</f>
        <v>0</v>
      </c>
      <c r="Q22" s="179"/>
      <c r="R22" s="179"/>
    </row>
    <row r="23" spans="1:18" x14ac:dyDescent="0.2">
      <c r="A23" s="157"/>
      <c r="B23" s="172" t="s">
        <v>260</v>
      </c>
      <c r="C23" s="72">
        <v>0</v>
      </c>
      <c r="D23" s="72">
        <v>0</v>
      </c>
      <c r="E23" s="159">
        <v>0</v>
      </c>
      <c r="F23" s="79">
        <v>0</v>
      </c>
      <c r="G23" s="185">
        <v>0</v>
      </c>
      <c r="H23" s="185">
        <v>0</v>
      </c>
      <c r="I23" s="158">
        <v>0</v>
      </c>
      <c r="J23" s="159">
        <v>0</v>
      </c>
      <c r="K23" s="158">
        <f>J23-F23</f>
        <v>0</v>
      </c>
      <c r="Q23" s="179"/>
      <c r="R23" s="179"/>
    </row>
    <row r="24" spans="1:18" x14ac:dyDescent="0.2">
      <c r="A24" s="157"/>
      <c r="B24" s="172" t="s">
        <v>259</v>
      </c>
      <c r="C24" s="72">
        <v>0</v>
      </c>
      <c r="D24" s="72">
        <v>0</v>
      </c>
      <c r="E24" s="159">
        <v>0</v>
      </c>
      <c r="F24" s="79">
        <v>0</v>
      </c>
      <c r="G24" s="185">
        <v>0</v>
      </c>
      <c r="H24" s="185">
        <v>0</v>
      </c>
      <c r="I24" s="158">
        <v>0</v>
      </c>
      <c r="J24" s="159">
        <v>0</v>
      </c>
      <c r="K24" s="158">
        <f>J24-F24</f>
        <v>0</v>
      </c>
      <c r="Q24" s="179"/>
      <c r="R24" s="179"/>
    </row>
    <row r="25" spans="1:18" x14ac:dyDescent="0.2">
      <c r="A25" s="157"/>
      <c r="B25" s="172" t="s">
        <v>258</v>
      </c>
      <c r="C25" s="72">
        <v>0</v>
      </c>
      <c r="D25" s="72">
        <v>0</v>
      </c>
      <c r="E25" s="159">
        <v>0</v>
      </c>
      <c r="F25" s="79">
        <v>0</v>
      </c>
      <c r="G25" s="185">
        <v>0</v>
      </c>
      <c r="H25" s="185">
        <v>0</v>
      </c>
      <c r="I25" s="158">
        <v>0</v>
      </c>
      <c r="J25" s="159">
        <v>0</v>
      </c>
      <c r="K25" s="158">
        <f>J25-F25</f>
        <v>0</v>
      </c>
      <c r="Q25" s="179"/>
      <c r="R25" s="179"/>
    </row>
    <row r="26" spans="1:18" x14ac:dyDescent="0.2">
      <c r="A26" s="157"/>
      <c r="B26" s="172" t="s">
        <v>257</v>
      </c>
      <c r="C26" s="72">
        <v>0</v>
      </c>
      <c r="D26" s="72">
        <v>0</v>
      </c>
      <c r="E26" s="159">
        <v>0</v>
      </c>
      <c r="F26" s="79">
        <v>0</v>
      </c>
      <c r="G26" s="185">
        <v>0</v>
      </c>
      <c r="H26" s="185">
        <v>0</v>
      </c>
      <c r="I26" s="158">
        <v>0</v>
      </c>
      <c r="J26" s="159">
        <v>0</v>
      </c>
      <c r="K26" s="158">
        <f>J26-F26</f>
        <v>0</v>
      </c>
      <c r="Q26" s="179"/>
      <c r="R26" s="179"/>
    </row>
    <row r="27" spans="1:18" x14ac:dyDescent="0.2">
      <c r="A27" s="157"/>
      <c r="B27" s="172" t="s">
        <v>256</v>
      </c>
      <c r="C27" s="72">
        <v>0</v>
      </c>
      <c r="D27" s="72">
        <v>0</v>
      </c>
      <c r="E27" s="159">
        <v>0</v>
      </c>
      <c r="F27" s="79">
        <v>0</v>
      </c>
      <c r="G27" s="185">
        <v>0</v>
      </c>
      <c r="H27" s="185">
        <v>0</v>
      </c>
      <c r="I27" s="158">
        <v>0</v>
      </c>
      <c r="J27" s="159">
        <v>0</v>
      </c>
      <c r="K27" s="158">
        <f>J27-F27</f>
        <v>0</v>
      </c>
      <c r="Q27" s="179"/>
      <c r="R27" s="179"/>
    </row>
    <row r="28" spans="1:18" x14ac:dyDescent="0.2">
      <c r="A28" s="157"/>
      <c r="B28" s="172" t="s">
        <v>255</v>
      </c>
      <c r="C28" s="72">
        <v>0</v>
      </c>
      <c r="D28" s="72">
        <v>0</v>
      </c>
      <c r="E28" s="159">
        <v>0</v>
      </c>
      <c r="F28" s="79">
        <v>0</v>
      </c>
      <c r="G28" s="185">
        <v>0</v>
      </c>
      <c r="H28" s="185">
        <v>0</v>
      </c>
      <c r="I28" s="158">
        <v>0</v>
      </c>
      <c r="J28" s="159">
        <v>0</v>
      </c>
      <c r="K28" s="158">
        <f>J28-F28</f>
        <v>0</v>
      </c>
      <c r="Q28" s="179"/>
      <c r="R28" s="179"/>
    </row>
    <row r="29" spans="1:18" x14ac:dyDescent="0.2">
      <c r="A29" s="157"/>
      <c r="B29" s="172" t="s">
        <v>254</v>
      </c>
      <c r="C29" s="72">
        <v>0</v>
      </c>
      <c r="D29" s="72">
        <v>0</v>
      </c>
      <c r="E29" s="159">
        <v>0</v>
      </c>
      <c r="F29" s="79">
        <v>0</v>
      </c>
      <c r="G29" s="185">
        <v>0</v>
      </c>
      <c r="H29" s="185">
        <v>0</v>
      </c>
      <c r="I29" s="158">
        <v>0</v>
      </c>
      <c r="J29" s="159">
        <v>0</v>
      </c>
      <c r="K29" s="158">
        <f>J29-F29</f>
        <v>0</v>
      </c>
      <c r="Q29" s="179"/>
      <c r="R29" s="179"/>
    </row>
    <row r="30" spans="1:18" x14ac:dyDescent="0.2">
      <c r="A30" s="157"/>
      <c r="B30" s="172" t="s">
        <v>253</v>
      </c>
      <c r="C30" s="72">
        <v>0</v>
      </c>
      <c r="D30" s="72">
        <v>0</v>
      </c>
      <c r="E30" s="159">
        <v>0</v>
      </c>
      <c r="F30" s="79">
        <v>0</v>
      </c>
      <c r="G30" s="185">
        <v>0</v>
      </c>
      <c r="H30" s="185">
        <v>0</v>
      </c>
      <c r="I30" s="158">
        <v>0</v>
      </c>
      <c r="J30" s="159">
        <v>0</v>
      </c>
      <c r="K30" s="158">
        <f>J30-F30</f>
        <v>0</v>
      </c>
      <c r="Q30" s="179"/>
      <c r="R30" s="179"/>
    </row>
    <row r="31" spans="1:18" ht="33.75" x14ac:dyDescent="0.2">
      <c r="A31" s="157">
        <v>1.3</v>
      </c>
      <c r="B31" s="172" t="s">
        <v>252</v>
      </c>
      <c r="C31" s="185">
        <f>SUM(C32:C39)</f>
        <v>0</v>
      </c>
      <c r="D31" s="185">
        <f>SUM(D32:D39)</f>
        <v>0</v>
      </c>
      <c r="E31" s="159"/>
      <c r="F31" s="187">
        <f>SUM(F32:F39)</f>
        <v>0</v>
      </c>
      <c r="G31" s="185">
        <f>SUM(G32:G39)</f>
        <v>0</v>
      </c>
      <c r="H31" s="185">
        <f>SUM(H32:H39)</f>
        <v>0</v>
      </c>
      <c r="I31" s="73"/>
      <c r="J31" s="159">
        <f>SUM(J32:J39)</f>
        <v>0</v>
      </c>
      <c r="K31" s="158">
        <f>SUM(K32:K39)</f>
        <v>0</v>
      </c>
      <c r="Q31" s="179"/>
      <c r="R31" s="179"/>
    </row>
    <row r="32" spans="1:18" x14ac:dyDescent="0.2">
      <c r="A32" s="178"/>
      <c r="B32" s="172" t="s">
        <v>251</v>
      </c>
      <c r="C32" s="72">
        <v>0</v>
      </c>
      <c r="D32" s="72">
        <v>0</v>
      </c>
      <c r="E32" s="159">
        <v>0</v>
      </c>
      <c r="F32" s="79">
        <v>0</v>
      </c>
      <c r="G32" s="185">
        <v>0</v>
      </c>
      <c r="H32" s="185">
        <v>0</v>
      </c>
      <c r="I32" s="158">
        <v>0</v>
      </c>
      <c r="J32" s="159">
        <v>0</v>
      </c>
      <c r="K32" s="158">
        <f>J32-F32</f>
        <v>0</v>
      </c>
      <c r="Q32" s="179"/>
      <c r="R32" s="179"/>
    </row>
    <row r="33" spans="1:23" x14ac:dyDescent="0.2">
      <c r="A33" s="178"/>
      <c r="B33" s="172" t="s">
        <v>250</v>
      </c>
      <c r="C33" s="72">
        <v>0</v>
      </c>
      <c r="D33" s="72">
        <v>0</v>
      </c>
      <c r="E33" s="159">
        <v>0</v>
      </c>
      <c r="F33" s="79">
        <v>0</v>
      </c>
      <c r="G33" s="185">
        <v>0</v>
      </c>
      <c r="H33" s="185">
        <v>0</v>
      </c>
      <c r="I33" s="158">
        <v>0</v>
      </c>
      <c r="J33" s="159">
        <v>0</v>
      </c>
      <c r="K33" s="158">
        <f>J33-F33</f>
        <v>0</v>
      </c>
      <c r="Q33" s="179"/>
      <c r="R33" s="179"/>
    </row>
    <row r="34" spans="1:23" x14ac:dyDescent="0.2">
      <c r="A34" s="178"/>
      <c r="B34" s="172" t="s">
        <v>249</v>
      </c>
      <c r="C34" s="72">
        <v>0</v>
      </c>
      <c r="D34" s="72">
        <v>0</v>
      </c>
      <c r="E34" s="159">
        <v>0</v>
      </c>
      <c r="F34" s="79">
        <v>0</v>
      </c>
      <c r="G34" s="185">
        <v>0</v>
      </c>
      <c r="H34" s="185">
        <v>0</v>
      </c>
      <c r="I34" s="158">
        <v>0</v>
      </c>
      <c r="J34" s="159">
        <v>0</v>
      </c>
      <c r="K34" s="158">
        <f>J34-F34</f>
        <v>0</v>
      </c>
      <c r="Q34" s="179"/>
      <c r="R34" s="179"/>
    </row>
    <row r="35" spans="1:23" x14ac:dyDescent="0.2">
      <c r="A35" s="178"/>
      <c r="B35" s="101" t="s">
        <v>248</v>
      </c>
      <c r="C35" s="72">
        <v>0</v>
      </c>
      <c r="D35" s="72">
        <v>0</v>
      </c>
      <c r="E35" s="159">
        <v>0</v>
      </c>
      <c r="F35" s="79">
        <v>0</v>
      </c>
      <c r="G35" s="185">
        <v>0</v>
      </c>
      <c r="H35" s="185">
        <v>0</v>
      </c>
      <c r="I35" s="158">
        <v>0</v>
      </c>
      <c r="J35" s="159">
        <v>0</v>
      </c>
      <c r="K35" s="158">
        <f>J35-F35</f>
        <v>0</v>
      </c>
      <c r="Q35" s="179"/>
      <c r="R35" s="179"/>
    </row>
    <row r="36" spans="1:23" x14ac:dyDescent="0.2">
      <c r="A36" s="178"/>
      <c r="B36" s="101" t="s">
        <v>247</v>
      </c>
      <c r="C36" s="72">
        <v>0</v>
      </c>
      <c r="D36" s="72">
        <v>0</v>
      </c>
      <c r="E36" s="159">
        <v>0</v>
      </c>
      <c r="F36" s="79">
        <v>0</v>
      </c>
      <c r="G36" s="185">
        <v>0</v>
      </c>
      <c r="H36" s="185">
        <v>0</v>
      </c>
      <c r="I36" s="158">
        <v>0</v>
      </c>
      <c r="J36" s="159">
        <v>0</v>
      </c>
      <c r="K36" s="158">
        <f>J36-F36</f>
        <v>0</v>
      </c>
      <c r="Q36" s="179"/>
      <c r="R36" s="179"/>
    </row>
    <row r="37" spans="1:23" x14ac:dyDescent="0.2">
      <c r="A37" s="178"/>
      <c r="B37" s="101" t="s">
        <v>246</v>
      </c>
      <c r="C37" s="72">
        <v>0</v>
      </c>
      <c r="D37" s="72">
        <v>0</v>
      </c>
      <c r="E37" s="159">
        <v>0</v>
      </c>
      <c r="F37" s="79">
        <v>0</v>
      </c>
      <c r="G37" s="185">
        <v>0</v>
      </c>
      <c r="H37" s="185">
        <v>0</v>
      </c>
      <c r="I37" s="158">
        <v>0</v>
      </c>
      <c r="J37" s="159">
        <v>0</v>
      </c>
      <c r="K37" s="158">
        <f>J37-F37</f>
        <v>0</v>
      </c>
      <c r="Q37" s="179"/>
      <c r="R37" s="179"/>
    </row>
    <row r="38" spans="1:23" x14ac:dyDescent="0.2">
      <c r="A38" s="178"/>
      <c r="B38" s="101" t="s">
        <v>245</v>
      </c>
      <c r="C38" s="72">
        <v>0</v>
      </c>
      <c r="D38" s="72">
        <v>0</v>
      </c>
      <c r="E38" s="159">
        <v>0</v>
      </c>
      <c r="F38" s="79">
        <v>0</v>
      </c>
      <c r="G38" s="185">
        <v>0</v>
      </c>
      <c r="H38" s="185">
        <v>0</v>
      </c>
      <c r="I38" s="158">
        <v>0</v>
      </c>
      <c r="J38" s="159">
        <v>0</v>
      </c>
      <c r="K38" s="158">
        <f>J38-F38</f>
        <v>0</v>
      </c>
      <c r="Q38" s="179"/>
      <c r="R38" s="179"/>
    </row>
    <row r="39" spans="1:23" x14ac:dyDescent="0.2">
      <c r="A39" s="157"/>
      <c r="B39" s="172" t="s">
        <v>244</v>
      </c>
      <c r="C39" s="72">
        <v>0</v>
      </c>
      <c r="D39" s="72">
        <v>0</v>
      </c>
      <c r="E39" s="159">
        <v>0</v>
      </c>
      <c r="F39" s="79">
        <v>0</v>
      </c>
      <c r="G39" s="185">
        <v>0</v>
      </c>
      <c r="H39" s="185">
        <v>0</v>
      </c>
      <c r="I39" s="158">
        <v>0</v>
      </c>
      <c r="J39" s="159">
        <v>0</v>
      </c>
      <c r="K39" s="158">
        <f>J39-F39</f>
        <v>0</v>
      </c>
      <c r="Q39" s="179"/>
      <c r="R39" s="179"/>
    </row>
    <row r="40" spans="1:23" x14ac:dyDescent="0.2">
      <c r="A40" s="157">
        <v>2</v>
      </c>
      <c r="B40" s="101" t="s">
        <v>243</v>
      </c>
      <c r="C40" s="72">
        <v>0</v>
      </c>
      <c r="D40" s="72">
        <v>0</v>
      </c>
      <c r="E40" s="159">
        <v>0</v>
      </c>
      <c r="F40" s="79">
        <v>0</v>
      </c>
      <c r="G40" s="185">
        <v>0</v>
      </c>
      <c r="H40" s="185">
        <v>0</v>
      </c>
      <c r="I40" s="158">
        <v>0</v>
      </c>
      <c r="J40" s="159">
        <v>0</v>
      </c>
      <c r="K40" s="158">
        <f>J40-F40</f>
        <v>0</v>
      </c>
      <c r="Q40" s="179"/>
      <c r="R40" s="179"/>
      <c r="W40" s="2">
        <v>1</v>
      </c>
    </row>
    <row r="41" spans="1:23" ht="22.5" x14ac:dyDescent="0.2">
      <c r="A41" s="157">
        <v>3</v>
      </c>
      <c r="B41" s="101" t="s">
        <v>242</v>
      </c>
      <c r="C41" s="72">
        <f>SUM(C42:C47)</f>
        <v>0.89341000000000004</v>
      </c>
      <c r="D41" s="72">
        <f>SUM(D42:D47)</f>
        <v>0.708399</v>
      </c>
      <c r="E41" s="92"/>
      <c r="F41" s="73">
        <f>SUM(F42:F47)</f>
        <v>2099638503.52</v>
      </c>
      <c r="G41" s="72">
        <f>SUM(G42:G47)</f>
        <v>0.8135</v>
      </c>
      <c r="H41" s="72">
        <f>SUM(H42:H47)</f>
        <v>0.69973600000000002</v>
      </c>
      <c r="I41" s="92"/>
      <c r="J41" s="73">
        <f>SUM(J42:J47)</f>
        <v>1724587334.78</v>
      </c>
      <c r="K41" s="158">
        <f>SUM(K42:K47)</f>
        <v>-375051168.74000001</v>
      </c>
      <c r="Q41" s="179"/>
      <c r="R41" s="179"/>
      <c r="W41" s="2">
        <v>1</v>
      </c>
    </row>
    <row r="42" spans="1:23" x14ac:dyDescent="0.2">
      <c r="A42" s="178"/>
      <c r="B42" s="183" t="s">
        <v>241</v>
      </c>
      <c r="C42" s="72">
        <v>0.89341000000000004</v>
      </c>
      <c r="D42" s="72">
        <v>0.708399</v>
      </c>
      <c r="E42" s="159">
        <v>0</v>
      </c>
      <c r="F42" s="79">
        <v>2099638503.52</v>
      </c>
      <c r="G42" s="177">
        <f>I265</f>
        <v>0.8135</v>
      </c>
      <c r="H42" s="177">
        <f>H265</f>
        <v>0.69973600000000002</v>
      </c>
      <c r="I42" s="158">
        <v>0</v>
      </c>
      <c r="J42" s="73">
        <f>F265</f>
        <v>1724587334.78</v>
      </c>
      <c r="K42" s="158">
        <f>J42-F42</f>
        <v>-375051168.74000001</v>
      </c>
      <c r="Q42" s="179"/>
      <c r="R42" s="179"/>
    </row>
    <row r="43" spans="1:23" x14ac:dyDescent="0.2">
      <c r="A43" s="178"/>
      <c r="B43" s="183" t="s">
        <v>240</v>
      </c>
      <c r="C43" s="72">
        <v>0</v>
      </c>
      <c r="D43" s="72">
        <v>0</v>
      </c>
      <c r="E43" s="159">
        <v>0</v>
      </c>
      <c r="F43" s="79">
        <v>0</v>
      </c>
      <c r="G43" s="185">
        <v>0</v>
      </c>
      <c r="H43" s="185">
        <v>0</v>
      </c>
      <c r="I43" s="158">
        <v>0</v>
      </c>
      <c r="J43" s="159">
        <v>0</v>
      </c>
      <c r="K43" s="158">
        <f>J43-F43</f>
        <v>0</v>
      </c>
      <c r="Q43" s="179"/>
      <c r="R43" s="179"/>
    </row>
    <row r="44" spans="1:23" x14ac:dyDescent="0.2">
      <c r="A44" s="178"/>
      <c r="B44" s="183" t="s">
        <v>239</v>
      </c>
      <c r="C44" s="72">
        <v>0</v>
      </c>
      <c r="D44" s="72">
        <v>0</v>
      </c>
      <c r="E44" s="159">
        <v>0</v>
      </c>
      <c r="F44" s="79">
        <v>0</v>
      </c>
      <c r="G44" s="185">
        <v>0</v>
      </c>
      <c r="H44" s="185">
        <v>0</v>
      </c>
      <c r="I44" s="158">
        <v>0</v>
      </c>
      <c r="J44" s="159">
        <v>0</v>
      </c>
      <c r="K44" s="158">
        <f>J44-F44</f>
        <v>0</v>
      </c>
      <c r="Q44" s="179"/>
      <c r="R44" s="179"/>
    </row>
    <row r="45" spans="1:23" x14ac:dyDescent="0.2">
      <c r="A45" s="178"/>
      <c r="B45" s="183" t="s">
        <v>238</v>
      </c>
      <c r="C45" s="72">
        <v>0</v>
      </c>
      <c r="D45" s="72">
        <v>0</v>
      </c>
      <c r="E45" s="159">
        <v>0</v>
      </c>
      <c r="F45" s="79">
        <v>0</v>
      </c>
      <c r="G45" s="185">
        <v>0</v>
      </c>
      <c r="H45" s="185">
        <v>0</v>
      </c>
      <c r="I45" s="158">
        <v>0</v>
      </c>
      <c r="J45" s="159">
        <v>0</v>
      </c>
      <c r="K45" s="158">
        <f>J45-F45</f>
        <v>0</v>
      </c>
      <c r="Q45" s="179"/>
      <c r="R45" s="179"/>
    </row>
    <row r="46" spans="1:23" x14ac:dyDescent="0.2">
      <c r="A46" s="178"/>
      <c r="B46" s="183" t="s">
        <v>237</v>
      </c>
      <c r="C46" s="72">
        <v>0</v>
      </c>
      <c r="D46" s="72">
        <v>0</v>
      </c>
      <c r="E46" s="159">
        <v>0</v>
      </c>
      <c r="F46" s="79">
        <v>0</v>
      </c>
      <c r="G46" s="185">
        <v>0</v>
      </c>
      <c r="H46" s="185">
        <v>0</v>
      </c>
      <c r="I46" s="158">
        <v>0</v>
      </c>
      <c r="J46" s="159">
        <v>0</v>
      </c>
      <c r="K46" s="158">
        <f>J46-F46</f>
        <v>0</v>
      </c>
      <c r="Q46" s="179"/>
      <c r="R46" s="179"/>
    </row>
    <row r="47" spans="1:23" x14ac:dyDescent="0.2">
      <c r="A47" s="178"/>
      <c r="B47" s="183" t="s">
        <v>236</v>
      </c>
      <c r="C47" s="72">
        <v>0</v>
      </c>
      <c r="D47" s="72">
        <v>0</v>
      </c>
      <c r="E47" s="159">
        <v>0</v>
      </c>
      <c r="F47" s="79">
        <v>0</v>
      </c>
      <c r="G47" s="185">
        <v>0</v>
      </c>
      <c r="H47" s="185">
        <v>0</v>
      </c>
      <c r="I47" s="158">
        <v>0</v>
      </c>
      <c r="J47" s="159">
        <v>0</v>
      </c>
      <c r="K47" s="158">
        <f>J47-F47</f>
        <v>0</v>
      </c>
      <c r="Q47" s="179"/>
      <c r="R47" s="179"/>
    </row>
    <row r="48" spans="1:23" x14ac:dyDescent="0.2">
      <c r="A48" s="157">
        <v>4</v>
      </c>
      <c r="B48" s="101" t="s">
        <v>235</v>
      </c>
      <c r="C48" s="177">
        <f>SUM(C49,C52,C53)</f>
        <v>8.1426999999999999E-2</v>
      </c>
      <c r="D48" s="177">
        <f>SUM(D49,D52,D53)</f>
        <v>6.4568E-2</v>
      </c>
      <c r="E48" s="73"/>
      <c r="F48" s="186">
        <f>SUM(F49,F52,F53)</f>
        <v>191368977.81000003</v>
      </c>
      <c r="G48" s="177">
        <f>SUM(G49,G52,G53)</f>
        <v>0.13915300000000003</v>
      </c>
      <c r="H48" s="177">
        <f>SUM(H49,H52,H53)</f>
        <v>0.11969200000000001</v>
      </c>
      <c r="I48" s="73"/>
      <c r="J48" s="186">
        <f>SUM(J49,J52,J53)</f>
        <v>294996754.80000001</v>
      </c>
      <c r="K48" s="158">
        <f>SUM(K49,K52,K53)</f>
        <v>103627776.98999998</v>
      </c>
      <c r="Q48" s="179"/>
      <c r="R48" s="179"/>
      <c r="W48" s="2">
        <v>1</v>
      </c>
    </row>
    <row r="49" spans="1:23" x14ac:dyDescent="0.2">
      <c r="A49" s="157">
        <v>4.0999999999999996</v>
      </c>
      <c r="B49" s="101" t="s">
        <v>234</v>
      </c>
      <c r="C49" s="72">
        <v>8.1426999999999999E-2</v>
      </c>
      <c r="D49" s="72">
        <v>6.4568E-2</v>
      </c>
      <c r="E49" s="159">
        <v>0</v>
      </c>
      <c r="F49" s="79">
        <v>191368977.81000003</v>
      </c>
      <c r="G49" s="177">
        <f>SUM(G50)</f>
        <v>0.13915300000000003</v>
      </c>
      <c r="H49" s="177">
        <f>SUM(H50)</f>
        <v>0.11969200000000001</v>
      </c>
      <c r="I49" s="73"/>
      <c r="J49" s="73">
        <f>SUM(J50)</f>
        <v>294996754.80000001</v>
      </c>
      <c r="K49" s="158">
        <f>SUM(K50)</f>
        <v>103627776.98999998</v>
      </c>
      <c r="Q49" s="179"/>
      <c r="R49" s="179"/>
    </row>
    <row r="50" spans="1:23" x14ac:dyDescent="0.2">
      <c r="A50" s="157"/>
      <c r="B50" s="183" t="s">
        <v>191</v>
      </c>
      <c r="C50" s="72">
        <v>8.1426999999999999E-2</v>
      </c>
      <c r="D50" s="72">
        <v>6.4568E-2</v>
      </c>
      <c r="E50" s="159">
        <v>0</v>
      </c>
      <c r="F50" s="79">
        <v>191368977.81000003</v>
      </c>
      <c r="G50" s="177">
        <f>J321</f>
        <v>0.13915300000000003</v>
      </c>
      <c r="H50" s="177">
        <f>I321</f>
        <v>0.11969200000000001</v>
      </c>
      <c r="I50" s="73"/>
      <c r="J50" s="73">
        <f>H321</f>
        <v>294996754.80000001</v>
      </c>
      <c r="K50" s="158">
        <f>J50-F50</f>
        <v>103627776.98999998</v>
      </c>
      <c r="Q50" s="179"/>
      <c r="R50" s="179"/>
    </row>
    <row r="51" spans="1:23" x14ac:dyDescent="0.2">
      <c r="A51" s="157">
        <v>4.2</v>
      </c>
      <c r="B51" s="101" t="s">
        <v>233</v>
      </c>
      <c r="C51" s="72">
        <v>0</v>
      </c>
      <c r="D51" s="72">
        <v>0</v>
      </c>
      <c r="E51" s="159">
        <v>0</v>
      </c>
      <c r="F51" s="79">
        <v>0</v>
      </c>
      <c r="G51" s="185">
        <v>0</v>
      </c>
      <c r="H51" s="185">
        <v>0</v>
      </c>
      <c r="I51" s="158">
        <v>0</v>
      </c>
      <c r="J51" s="159">
        <v>0</v>
      </c>
      <c r="K51" s="158">
        <f>J51-F51</f>
        <v>0</v>
      </c>
      <c r="Q51" s="179"/>
      <c r="R51" s="179"/>
    </row>
    <row r="52" spans="1:23" x14ac:dyDescent="0.2">
      <c r="A52" s="157">
        <v>4.3</v>
      </c>
      <c r="B52" s="101" t="s">
        <v>232</v>
      </c>
      <c r="C52" s="72">
        <v>0</v>
      </c>
      <c r="D52" s="72">
        <v>0</v>
      </c>
      <c r="E52" s="159">
        <v>0</v>
      </c>
      <c r="F52" s="79">
        <v>0</v>
      </c>
      <c r="G52" s="185">
        <v>0</v>
      </c>
      <c r="H52" s="185">
        <v>0</v>
      </c>
      <c r="I52" s="158">
        <v>0</v>
      </c>
      <c r="J52" s="159">
        <v>0</v>
      </c>
      <c r="K52" s="158">
        <f>J52-F52</f>
        <v>0</v>
      </c>
      <c r="Q52" s="179"/>
      <c r="R52" s="179"/>
    </row>
    <row r="53" spans="1:23" x14ac:dyDescent="0.2">
      <c r="A53" s="157">
        <v>5</v>
      </c>
      <c r="B53" s="101" t="s">
        <v>231</v>
      </c>
      <c r="C53" s="185">
        <f>SUM(C54:C57)</f>
        <v>0</v>
      </c>
      <c r="D53" s="185">
        <f>SUM(D54:D57)</f>
        <v>0</v>
      </c>
      <c r="E53" s="184">
        <f>SUM(E54:E57)</f>
        <v>0</v>
      </c>
      <c r="F53" s="184">
        <f>SUM(F54:F57)</f>
        <v>0</v>
      </c>
      <c r="G53" s="185">
        <v>0</v>
      </c>
      <c r="H53" s="185">
        <v>0</v>
      </c>
      <c r="I53" s="158">
        <v>0</v>
      </c>
      <c r="J53" s="159">
        <v>0</v>
      </c>
      <c r="K53" s="158">
        <f>J53-F53</f>
        <v>0</v>
      </c>
      <c r="Q53" s="179"/>
      <c r="R53" s="179"/>
    </row>
    <row r="54" spans="1:23" ht="22.5" x14ac:dyDescent="0.2">
      <c r="A54" s="157">
        <v>5.0999999999999996</v>
      </c>
      <c r="B54" s="101" t="s">
        <v>230</v>
      </c>
      <c r="C54" s="72">
        <v>0</v>
      </c>
      <c r="D54" s="72">
        <v>0</v>
      </c>
      <c r="E54" s="159">
        <v>0</v>
      </c>
      <c r="F54" s="79">
        <v>0</v>
      </c>
      <c r="G54" s="185">
        <v>0</v>
      </c>
      <c r="H54" s="185">
        <v>0</v>
      </c>
      <c r="I54" s="158">
        <v>0</v>
      </c>
      <c r="J54" s="159">
        <v>0</v>
      </c>
      <c r="K54" s="158">
        <f>J54-F54</f>
        <v>0</v>
      </c>
      <c r="Q54" s="179"/>
      <c r="R54" s="179"/>
    </row>
    <row r="55" spans="1:23" ht="22.5" x14ac:dyDescent="0.2">
      <c r="A55" s="157">
        <v>5.2</v>
      </c>
      <c r="B55" s="101" t="s">
        <v>229</v>
      </c>
      <c r="C55" s="72">
        <v>0</v>
      </c>
      <c r="D55" s="72">
        <v>0</v>
      </c>
      <c r="E55" s="159">
        <v>0</v>
      </c>
      <c r="F55" s="79">
        <v>0</v>
      </c>
      <c r="G55" s="185">
        <v>0</v>
      </c>
      <c r="H55" s="185">
        <v>0</v>
      </c>
      <c r="I55" s="158">
        <v>0</v>
      </c>
      <c r="J55" s="159">
        <v>0</v>
      </c>
      <c r="K55" s="158">
        <f>J55-F55</f>
        <v>0</v>
      </c>
      <c r="Q55" s="179"/>
      <c r="R55" s="179"/>
    </row>
    <row r="56" spans="1:23" ht="22.5" x14ac:dyDescent="0.2">
      <c r="A56" s="157">
        <v>5.3</v>
      </c>
      <c r="B56" s="101" t="s">
        <v>228</v>
      </c>
      <c r="C56" s="72">
        <v>0</v>
      </c>
      <c r="D56" s="72">
        <v>0</v>
      </c>
      <c r="E56" s="159">
        <v>0</v>
      </c>
      <c r="F56" s="79">
        <v>0</v>
      </c>
      <c r="G56" s="185">
        <v>0</v>
      </c>
      <c r="H56" s="185">
        <v>0</v>
      </c>
      <c r="I56" s="158">
        <v>0</v>
      </c>
      <c r="J56" s="159">
        <v>0</v>
      </c>
      <c r="K56" s="158">
        <f>J56-F56</f>
        <v>0</v>
      </c>
      <c r="Q56" s="179"/>
      <c r="R56" s="179"/>
    </row>
    <row r="57" spans="1:23" ht="22.5" x14ac:dyDescent="0.2">
      <c r="A57" s="157">
        <v>5.4</v>
      </c>
      <c r="B57" s="101" t="s">
        <v>227</v>
      </c>
      <c r="C57" s="185">
        <v>0</v>
      </c>
      <c r="D57" s="185">
        <v>0</v>
      </c>
      <c r="E57" s="159">
        <v>0</v>
      </c>
      <c r="F57" s="159">
        <v>0</v>
      </c>
      <c r="G57" s="185">
        <v>0</v>
      </c>
      <c r="H57" s="185">
        <v>0</v>
      </c>
      <c r="I57" s="158">
        <v>0</v>
      </c>
      <c r="J57" s="159">
        <v>0</v>
      </c>
      <c r="K57" s="158">
        <f>J57-F57</f>
        <v>0</v>
      </c>
      <c r="Q57" s="179"/>
      <c r="R57" s="179"/>
    </row>
    <row r="58" spans="1:23" x14ac:dyDescent="0.2">
      <c r="A58" s="157">
        <v>6</v>
      </c>
      <c r="B58" s="101" t="s">
        <v>226</v>
      </c>
      <c r="C58" s="177">
        <f>SUM(C59:C62)</f>
        <v>0.23238400000000001</v>
      </c>
      <c r="D58" s="177">
        <f>SUM(D59:D62)</f>
        <v>0.18425799999999998</v>
      </c>
      <c r="E58" s="73"/>
      <c r="F58" s="73">
        <f>SUM(F59:F62)</f>
        <v>546127016.31999993</v>
      </c>
      <c r="G58" s="177">
        <f>SUM(G59:G62)</f>
        <v>0.15138500000000002</v>
      </c>
      <c r="H58" s="177">
        <f>SUM(H59:H62)</f>
        <v>0.130213</v>
      </c>
      <c r="I58" s="73"/>
      <c r="J58" s="73">
        <f>SUM(J59:J62)</f>
        <v>320926160.35999984</v>
      </c>
      <c r="K58" s="158">
        <f>SUM(K59:K62)</f>
        <v>-225200855.96000004</v>
      </c>
      <c r="Q58" s="179"/>
      <c r="R58" s="179"/>
      <c r="W58" s="2">
        <v>1</v>
      </c>
    </row>
    <row r="59" spans="1:23" x14ac:dyDescent="0.2">
      <c r="A59" s="157"/>
      <c r="B59" s="183" t="s">
        <v>191</v>
      </c>
      <c r="C59" s="72">
        <v>0.232381</v>
      </c>
      <c r="D59" s="72">
        <v>0.18425599999999998</v>
      </c>
      <c r="E59" s="173">
        <v>0</v>
      </c>
      <c r="F59" s="173">
        <v>546122004.91999996</v>
      </c>
      <c r="G59" s="181">
        <f>E300</f>
        <v>0.15113100000000002</v>
      </c>
      <c r="H59" s="177">
        <f>D300</f>
        <v>0.129995</v>
      </c>
      <c r="I59" s="158">
        <v>0</v>
      </c>
      <c r="J59" s="73">
        <f>C300</f>
        <v>320388902.6099999</v>
      </c>
      <c r="K59" s="158">
        <f>J59-F59</f>
        <v>-225733102.31000006</v>
      </c>
      <c r="Q59" s="179"/>
      <c r="R59" s="179"/>
    </row>
    <row r="60" spans="1:23" x14ac:dyDescent="0.2">
      <c r="A60" s="157"/>
      <c r="B60" s="183" t="s">
        <v>190</v>
      </c>
      <c r="C60" s="72">
        <v>9.9999999999999995E-7</v>
      </c>
      <c r="D60" s="72">
        <v>0</v>
      </c>
      <c r="E60" s="167">
        <v>252.3</v>
      </c>
      <c r="F60" s="173">
        <v>1255.0899999999999</v>
      </c>
      <c r="G60" s="181">
        <f>H307</f>
        <v>3.0000000000000001E-6</v>
      </c>
      <c r="H60" s="177">
        <f>G307</f>
        <v>3.0000000000000001E-6</v>
      </c>
      <c r="I60" s="167">
        <f>D307</f>
        <v>1255.28</v>
      </c>
      <c r="J60" s="73">
        <f>F307</f>
        <v>6245.77</v>
      </c>
      <c r="K60" s="158">
        <f>J60-F60</f>
        <v>4990.68</v>
      </c>
      <c r="Q60" s="179"/>
      <c r="R60" s="179"/>
    </row>
    <row r="61" spans="1:23" x14ac:dyDescent="0.2">
      <c r="A61" s="157"/>
      <c r="B61" s="183" t="s">
        <v>189</v>
      </c>
      <c r="C61" s="72">
        <v>9.9999999999999995E-7</v>
      </c>
      <c r="D61" s="72">
        <v>9.9999999999999995E-7</v>
      </c>
      <c r="E61" s="162">
        <v>314.73</v>
      </c>
      <c r="F61" s="173">
        <v>1801.04</v>
      </c>
      <c r="G61" s="181">
        <f>H308</f>
        <v>3.0000000000000001E-6</v>
      </c>
      <c r="H61" s="177">
        <f>G308</f>
        <v>1.9999999999999999E-6</v>
      </c>
      <c r="I61" s="162">
        <f>D308</f>
        <v>895.57</v>
      </c>
      <c r="J61" s="73">
        <f>F308</f>
        <v>5334.28</v>
      </c>
      <c r="K61" s="158">
        <f>J61-F61</f>
        <v>3533.24</v>
      </c>
      <c r="Q61" s="179"/>
      <c r="R61" s="179"/>
    </row>
    <row r="62" spans="1:23" x14ac:dyDescent="0.2">
      <c r="A62" s="157"/>
      <c r="B62" s="183" t="s">
        <v>188</v>
      </c>
      <c r="C62" s="72">
        <v>9.9999999999999995E-7</v>
      </c>
      <c r="D62" s="72">
        <v>9.9999999999999995E-7</v>
      </c>
      <c r="E62" s="166">
        <v>434.91</v>
      </c>
      <c r="F62" s="173">
        <v>1955.27</v>
      </c>
      <c r="G62" s="181">
        <f>H309</f>
        <v>2.4800000000000001E-4</v>
      </c>
      <c r="H62" s="177">
        <f>G309</f>
        <v>2.13E-4</v>
      </c>
      <c r="I62" s="166">
        <f>D309</f>
        <v>118260.04</v>
      </c>
      <c r="J62" s="73">
        <f>F309</f>
        <v>525677.69999999995</v>
      </c>
      <c r="K62" s="158">
        <f>J62-F62</f>
        <v>523722.42999999993</v>
      </c>
      <c r="Q62" s="179"/>
      <c r="R62" s="179"/>
    </row>
    <row r="63" spans="1:23" ht="22.5" x14ac:dyDescent="0.2">
      <c r="A63" s="157">
        <v>7</v>
      </c>
      <c r="B63" s="101" t="s">
        <v>225</v>
      </c>
      <c r="C63" s="72">
        <v>0</v>
      </c>
      <c r="D63" s="72">
        <v>0</v>
      </c>
      <c r="E63" s="184">
        <v>0</v>
      </c>
      <c r="F63" s="173">
        <v>0</v>
      </c>
      <c r="G63" s="177">
        <f>SUM(G64)</f>
        <v>0</v>
      </c>
      <c r="H63" s="177">
        <f>SUM(H64)</f>
        <v>0</v>
      </c>
      <c r="I63" s="73"/>
      <c r="J63" s="73">
        <f>SUM(J64)</f>
        <v>0</v>
      </c>
      <c r="K63" s="158">
        <f>SUM(K64)</f>
        <v>0</v>
      </c>
      <c r="Q63" s="179"/>
      <c r="R63" s="179"/>
    </row>
    <row r="64" spans="1:23" x14ac:dyDescent="0.2">
      <c r="A64" s="178"/>
      <c r="B64" s="183" t="s">
        <v>224</v>
      </c>
      <c r="C64" s="72">
        <v>0</v>
      </c>
      <c r="D64" s="72">
        <v>0</v>
      </c>
      <c r="E64" s="159">
        <v>0</v>
      </c>
      <c r="F64" s="79">
        <v>0</v>
      </c>
      <c r="G64" s="177">
        <v>0</v>
      </c>
      <c r="H64" s="177">
        <v>0</v>
      </c>
      <c r="I64" s="73"/>
      <c r="J64" s="73">
        <v>0</v>
      </c>
      <c r="K64" s="158">
        <f>J64-F64</f>
        <v>0</v>
      </c>
      <c r="Q64" s="179"/>
      <c r="R64" s="179"/>
    </row>
    <row r="65" spans="1:23" x14ac:dyDescent="0.2">
      <c r="A65" s="157">
        <v>8</v>
      </c>
      <c r="B65" s="101" t="s">
        <v>223</v>
      </c>
      <c r="C65" s="72">
        <v>0</v>
      </c>
      <c r="D65" s="72">
        <v>0</v>
      </c>
      <c r="E65" s="159">
        <v>0</v>
      </c>
      <c r="F65" s="79">
        <v>0</v>
      </c>
      <c r="G65" s="177"/>
      <c r="H65" s="177"/>
      <c r="I65" s="73"/>
      <c r="J65" s="73"/>
      <c r="K65" s="158"/>
      <c r="Q65" s="179"/>
      <c r="R65" s="179"/>
    </row>
    <row r="66" spans="1:23" x14ac:dyDescent="0.2">
      <c r="A66" s="157">
        <v>9</v>
      </c>
      <c r="B66" s="101" t="s">
        <v>222</v>
      </c>
      <c r="C66" s="177">
        <f>SUM(C67:C69)</f>
        <v>0</v>
      </c>
      <c r="D66" s="177">
        <f>SUM(D67:D69)</f>
        <v>0</v>
      </c>
      <c r="E66" s="73"/>
      <c r="F66" s="173">
        <f>SUM(F67:F69)</f>
        <v>0</v>
      </c>
      <c r="G66" s="160">
        <v>0</v>
      </c>
      <c r="H66" s="171">
        <v>0</v>
      </c>
      <c r="I66" s="73"/>
      <c r="J66" s="73">
        <f>SUM(J67:J69)</f>
        <v>0</v>
      </c>
      <c r="K66" s="158">
        <f>SUM(K67:K69)</f>
        <v>0</v>
      </c>
      <c r="Q66" s="179"/>
      <c r="R66" s="179"/>
    </row>
    <row r="67" spans="1:23" x14ac:dyDescent="0.2">
      <c r="A67" s="157"/>
      <c r="B67" s="183" t="s">
        <v>191</v>
      </c>
      <c r="C67" s="171">
        <v>0</v>
      </c>
      <c r="D67" s="171">
        <v>0</v>
      </c>
      <c r="E67" s="182">
        <v>0</v>
      </c>
      <c r="F67" s="182">
        <v>0</v>
      </c>
      <c r="G67" s="160">
        <v>0</v>
      </c>
      <c r="H67" s="171">
        <v>0</v>
      </c>
      <c r="I67" s="73"/>
      <c r="J67" s="73">
        <v>0</v>
      </c>
      <c r="K67" s="158">
        <f>J67-F67</f>
        <v>0</v>
      </c>
      <c r="Q67" s="179"/>
      <c r="R67" s="179"/>
    </row>
    <row r="68" spans="1:23" x14ac:dyDescent="0.2">
      <c r="A68" s="157"/>
      <c r="B68" s="183" t="s">
        <v>190</v>
      </c>
      <c r="C68" s="171">
        <v>0</v>
      </c>
      <c r="D68" s="171">
        <v>0</v>
      </c>
      <c r="E68" s="182">
        <v>0</v>
      </c>
      <c r="F68" s="182">
        <v>0</v>
      </c>
      <c r="G68" s="160">
        <v>0</v>
      </c>
      <c r="H68" s="171">
        <v>0</v>
      </c>
      <c r="I68" s="158">
        <v>0</v>
      </c>
      <c r="J68" s="159">
        <v>0</v>
      </c>
      <c r="K68" s="158">
        <f>J68-F68</f>
        <v>0</v>
      </c>
      <c r="Q68" s="179"/>
      <c r="R68" s="179"/>
    </row>
    <row r="69" spans="1:23" x14ac:dyDescent="0.2">
      <c r="A69" s="157"/>
      <c r="B69" s="183" t="s">
        <v>188</v>
      </c>
      <c r="C69" s="171">
        <v>0</v>
      </c>
      <c r="D69" s="171">
        <v>0</v>
      </c>
      <c r="E69" s="182">
        <v>0</v>
      </c>
      <c r="F69" s="182">
        <v>0</v>
      </c>
      <c r="G69" s="160">
        <v>0</v>
      </c>
      <c r="H69" s="171">
        <v>0</v>
      </c>
      <c r="I69" s="158">
        <v>0</v>
      </c>
      <c r="J69" s="159">
        <v>0</v>
      </c>
      <c r="K69" s="158">
        <f>J69-F69</f>
        <v>0</v>
      </c>
      <c r="Q69" s="179"/>
      <c r="R69" s="179"/>
    </row>
    <row r="70" spans="1:23" x14ac:dyDescent="0.2">
      <c r="A70" s="157">
        <v>10</v>
      </c>
      <c r="B70" s="101" t="s">
        <v>221</v>
      </c>
      <c r="C70" s="181">
        <f>SUM(C71:C77,C81)</f>
        <v>6.1899999999999998E-4</v>
      </c>
      <c r="D70" s="181">
        <f>SUM(D71:D77,D81)</f>
        <v>4.8900000000000007E-4</v>
      </c>
      <c r="E70" s="92"/>
      <c r="F70" s="73">
        <f>SUM(F71:F77,F81)</f>
        <v>1457676.8299999635</v>
      </c>
      <c r="G70" s="181">
        <f>SUM(G71:G77,G81)</f>
        <v>3.97E-4</v>
      </c>
      <c r="H70" s="181">
        <f>SUM(H71:H77,H81)</f>
        <v>3.4600000000000001E-4</v>
      </c>
      <c r="I70" s="92"/>
      <c r="J70" s="73">
        <f>SUM(J71:J77,J81)</f>
        <v>848090.50000000128</v>
      </c>
      <c r="K70" s="158">
        <f>SUM(K71:K77,K81)</f>
        <v>-609586.32999996224</v>
      </c>
      <c r="Q70" s="179"/>
      <c r="R70" s="179"/>
      <c r="W70" s="2">
        <v>1</v>
      </c>
    </row>
    <row r="71" spans="1:23" s="51" customFormat="1" x14ac:dyDescent="0.2">
      <c r="A71" s="165"/>
      <c r="B71" s="169" t="s">
        <v>220</v>
      </c>
      <c r="C71" s="72">
        <v>0</v>
      </c>
      <c r="D71" s="72">
        <v>0</v>
      </c>
      <c r="E71" s="159">
        <v>0</v>
      </c>
      <c r="F71" s="79">
        <v>0</v>
      </c>
      <c r="G71" s="160">
        <v>0</v>
      </c>
      <c r="H71" s="160">
        <v>0</v>
      </c>
      <c r="I71" s="159">
        <v>0</v>
      </c>
      <c r="J71" s="159">
        <v>0</v>
      </c>
      <c r="K71" s="158">
        <f>J71-F71</f>
        <v>0</v>
      </c>
      <c r="L71" s="1"/>
      <c r="M71" s="1"/>
      <c r="N71" s="1"/>
      <c r="O71" s="1"/>
      <c r="P71" s="161"/>
      <c r="Q71" s="179"/>
      <c r="R71" s="179"/>
    </row>
    <row r="72" spans="1:23" s="51" customFormat="1" ht="22.5" x14ac:dyDescent="0.2">
      <c r="A72" s="165"/>
      <c r="B72" s="169" t="s">
        <v>219</v>
      </c>
      <c r="C72" s="72">
        <v>0</v>
      </c>
      <c r="D72" s="72">
        <v>0</v>
      </c>
      <c r="E72" s="159">
        <v>0</v>
      </c>
      <c r="F72" s="79">
        <v>0</v>
      </c>
      <c r="G72" s="160">
        <v>0</v>
      </c>
      <c r="H72" s="160">
        <v>0</v>
      </c>
      <c r="I72" s="159">
        <v>0</v>
      </c>
      <c r="J72" s="159">
        <v>0</v>
      </c>
      <c r="K72" s="158">
        <f>J72-F72</f>
        <v>0</v>
      </c>
      <c r="L72" s="1"/>
      <c r="M72" s="1"/>
      <c r="N72" s="1"/>
      <c r="O72" s="1"/>
      <c r="P72" s="161"/>
      <c r="Q72" s="179"/>
      <c r="R72" s="179"/>
    </row>
    <row r="73" spans="1:23" s="51" customFormat="1" x14ac:dyDescent="0.2">
      <c r="A73" s="165"/>
      <c r="B73" s="169" t="s">
        <v>218</v>
      </c>
      <c r="C73" s="72">
        <v>0</v>
      </c>
      <c r="D73" s="72">
        <v>0</v>
      </c>
      <c r="E73" s="159">
        <v>0</v>
      </c>
      <c r="F73" s="79">
        <v>0</v>
      </c>
      <c r="G73" s="160">
        <v>0</v>
      </c>
      <c r="H73" s="160">
        <v>0</v>
      </c>
      <c r="I73" s="159">
        <v>0</v>
      </c>
      <c r="J73" s="159">
        <v>0</v>
      </c>
      <c r="K73" s="158">
        <f>J73-F73</f>
        <v>0</v>
      </c>
      <c r="L73" s="1"/>
      <c r="M73" s="1"/>
      <c r="N73" s="1"/>
      <c r="O73" s="1"/>
      <c r="P73" s="161"/>
      <c r="Q73" s="179"/>
      <c r="R73" s="179"/>
    </row>
    <row r="74" spans="1:23" s="51" customFormat="1" x14ac:dyDescent="0.2">
      <c r="A74" s="165"/>
      <c r="B74" s="169" t="s">
        <v>217</v>
      </c>
      <c r="C74" s="72">
        <v>0</v>
      </c>
      <c r="D74" s="72">
        <v>0</v>
      </c>
      <c r="E74" s="159">
        <v>0</v>
      </c>
      <c r="F74" s="79">
        <v>0</v>
      </c>
      <c r="G74" s="160">
        <v>0</v>
      </c>
      <c r="H74" s="160">
        <v>0</v>
      </c>
      <c r="I74" s="159">
        <v>0</v>
      </c>
      <c r="J74" s="159">
        <v>0</v>
      </c>
      <c r="K74" s="158">
        <f>J74-F74</f>
        <v>0</v>
      </c>
      <c r="L74" s="1"/>
      <c r="M74" s="1"/>
      <c r="N74" s="1"/>
      <c r="O74" s="1"/>
      <c r="P74" s="161"/>
      <c r="Q74" s="179"/>
      <c r="R74" s="179"/>
    </row>
    <row r="75" spans="1:23" s="51" customFormat="1" x14ac:dyDescent="0.2">
      <c r="A75" s="165"/>
      <c r="B75" s="169" t="s">
        <v>216</v>
      </c>
      <c r="C75" s="72">
        <v>0</v>
      </c>
      <c r="D75" s="72">
        <v>0</v>
      </c>
      <c r="E75" s="159">
        <v>0</v>
      </c>
      <c r="F75" s="79">
        <v>0</v>
      </c>
      <c r="G75" s="160">
        <v>0</v>
      </c>
      <c r="H75" s="160">
        <v>0</v>
      </c>
      <c r="I75" s="159">
        <v>0</v>
      </c>
      <c r="J75" s="159">
        <v>0</v>
      </c>
      <c r="K75" s="158">
        <f>J75-F75</f>
        <v>0</v>
      </c>
      <c r="L75" s="1"/>
      <c r="M75" s="1"/>
      <c r="N75" s="1"/>
      <c r="O75" s="1"/>
      <c r="P75" s="161"/>
      <c r="Q75" s="179"/>
      <c r="R75" s="179"/>
    </row>
    <row r="76" spans="1:23" s="51" customFormat="1" x14ac:dyDescent="0.2">
      <c r="A76" s="165"/>
      <c r="B76" s="169" t="s">
        <v>215</v>
      </c>
      <c r="C76" s="72">
        <v>0</v>
      </c>
      <c r="D76" s="72">
        <v>0</v>
      </c>
      <c r="E76" s="159">
        <v>0</v>
      </c>
      <c r="F76" s="79">
        <v>0</v>
      </c>
      <c r="G76" s="160">
        <v>0</v>
      </c>
      <c r="H76" s="160">
        <v>0</v>
      </c>
      <c r="I76" s="159">
        <v>0</v>
      </c>
      <c r="J76" s="159">
        <v>0</v>
      </c>
      <c r="K76" s="158">
        <f>J76-F76</f>
        <v>0</v>
      </c>
      <c r="L76" s="1"/>
      <c r="M76" s="1"/>
      <c r="N76" s="1"/>
      <c r="O76" s="1"/>
      <c r="P76" s="161"/>
      <c r="Q76" s="179"/>
      <c r="R76" s="179"/>
    </row>
    <row r="77" spans="1:23" s="51" customFormat="1" x14ac:dyDescent="0.2">
      <c r="A77" s="165"/>
      <c r="B77" s="169" t="s">
        <v>214</v>
      </c>
      <c r="C77" s="160">
        <f>SUM(C78:C80)</f>
        <v>6.1899999999999998E-4</v>
      </c>
      <c r="D77" s="160">
        <f>SUM(D78:D80)</f>
        <v>4.8900000000000007E-4</v>
      </c>
      <c r="E77" s="163">
        <f>SUM(E78:E80)</f>
        <v>0</v>
      </c>
      <c r="F77" s="163">
        <f>SUM(F78:F80)</f>
        <v>1457676.8299999635</v>
      </c>
      <c r="G77" s="160">
        <v>3.97E-4</v>
      </c>
      <c r="H77" s="160">
        <v>3.4600000000000001E-4</v>
      </c>
      <c r="I77" s="159">
        <v>0</v>
      </c>
      <c r="J77" s="159">
        <v>848090.50000000128</v>
      </c>
      <c r="K77" s="158">
        <f>J77-F77</f>
        <v>-609586.32999996224</v>
      </c>
      <c r="L77" s="1"/>
      <c r="M77" s="1"/>
      <c r="N77" s="1"/>
      <c r="O77" s="1"/>
      <c r="P77" s="161"/>
      <c r="Q77" s="179"/>
      <c r="R77" s="179"/>
    </row>
    <row r="78" spans="1:23" s="51" customFormat="1" x14ac:dyDescent="0.2">
      <c r="A78" s="165"/>
      <c r="B78" s="164" t="s">
        <v>191</v>
      </c>
      <c r="C78" s="160">
        <v>6.1899999999999998E-4</v>
      </c>
      <c r="D78" s="160">
        <v>4.8900000000000007E-4</v>
      </c>
      <c r="E78" s="163">
        <v>0</v>
      </c>
      <c r="F78" s="163">
        <v>1457676.8299999635</v>
      </c>
      <c r="G78" s="160">
        <v>3.97E-4</v>
      </c>
      <c r="H78" s="160">
        <v>3.4600000000000001E-4</v>
      </c>
      <c r="I78" s="159">
        <v>0</v>
      </c>
      <c r="J78" s="159">
        <f>J77-J80-J79</f>
        <v>848090.50000000128</v>
      </c>
      <c r="K78" s="158">
        <f>J78-F78</f>
        <v>-609586.32999996224</v>
      </c>
      <c r="L78" s="1"/>
      <c r="M78" s="1"/>
      <c r="N78" s="1"/>
      <c r="O78" s="1"/>
      <c r="P78" s="161"/>
      <c r="Q78" s="179"/>
      <c r="R78" s="179"/>
    </row>
    <row r="79" spans="1:23" s="51" customFormat="1" x14ac:dyDescent="0.2">
      <c r="A79" s="165"/>
      <c r="B79" s="164" t="s">
        <v>190</v>
      </c>
      <c r="C79" s="160">
        <v>0</v>
      </c>
      <c r="D79" s="160">
        <v>0</v>
      </c>
      <c r="E79" s="163">
        <v>0</v>
      </c>
      <c r="F79" s="163">
        <v>0</v>
      </c>
      <c r="G79" s="160">
        <v>0</v>
      </c>
      <c r="H79" s="160">
        <v>0</v>
      </c>
      <c r="I79" s="167">
        <v>0</v>
      </c>
      <c r="J79" s="159"/>
      <c r="K79" s="158">
        <f>J79-F79</f>
        <v>0</v>
      </c>
      <c r="L79" s="1"/>
      <c r="M79" s="1"/>
      <c r="N79" s="1"/>
      <c r="O79" s="1"/>
      <c r="P79" s="161"/>
      <c r="Q79" s="179"/>
      <c r="R79" s="179"/>
    </row>
    <row r="80" spans="1:23" s="51" customFormat="1" x14ac:dyDescent="0.2">
      <c r="A80" s="165"/>
      <c r="B80" s="164" t="s">
        <v>188</v>
      </c>
      <c r="C80" s="160">
        <v>0</v>
      </c>
      <c r="D80" s="160">
        <v>0</v>
      </c>
      <c r="E80" s="163">
        <v>0</v>
      </c>
      <c r="F80" s="163">
        <v>0</v>
      </c>
      <c r="G80" s="160">
        <v>0</v>
      </c>
      <c r="H80" s="160">
        <v>0</v>
      </c>
      <c r="I80" s="166">
        <v>0</v>
      </c>
      <c r="J80" s="180">
        <v>0</v>
      </c>
      <c r="K80" s="158">
        <f>J80-F80</f>
        <v>0</v>
      </c>
      <c r="L80" s="1"/>
      <c r="M80" s="1"/>
      <c r="N80" s="1"/>
      <c r="O80" s="1"/>
      <c r="P80" s="161"/>
      <c r="Q80" s="179"/>
      <c r="R80" s="179"/>
    </row>
    <row r="81" spans="1:18" s="51" customFormat="1" x14ac:dyDescent="0.2">
      <c r="A81" s="165"/>
      <c r="B81" s="169" t="s">
        <v>213</v>
      </c>
      <c r="C81" s="72">
        <v>0</v>
      </c>
      <c r="D81" s="72">
        <v>0</v>
      </c>
      <c r="E81" s="159">
        <v>0</v>
      </c>
      <c r="F81" s="79">
        <v>0</v>
      </c>
      <c r="G81" s="160">
        <v>0</v>
      </c>
      <c r="H81" s="160">
        <v>0</v>
      </c>
      <c r="I81" s="159">
        <v>0</v>
      </c>
      <c r="J81" s="159">
        <v>0</v>
      </c>
      <c r="K81" s="158">
        <f>J81-F81</f>
        <v>0</v>
      </c>
      <c r="L81" s="1"/>
      <c r="M81" s="1"/>
      <c r="N81" s="1"/>
      <c r="O81" s="1"/>
      <c r="P81" s="161"/>
      <c r="Q81" s="179"/>
      <c r="R81" s="179"/>
    </row>
    <row r="82" spans="1:18" x14ac:dyDescent="0.2">
      <c r="A82" s="178"/>
      <c r="B82" s="101"/>
      <c r="C82" s="72"/>
      <c r="D82" s="72"/>
      <c r="E82" s="73"/>
      <c r="F82" s="73"/>
      <c r="G82" s="181"/>
      <c r="H82" s="181"/>
      <c r="I82" s="73"/>
      <c r="J82" s="73"/>
      <c r="K82" s="158">
        <f>J82-F82</f>
        <v>0</v>
      </c>
      <c r="Q82" s="104"/>
      <c r="R82" s="104"/>
    </row>
    <row r="83" spans="1:18" x14ac:dyDescent="0.2">
      <c r="A83" s="157" t="s">
        <v>212</v>
      </c>
      <c r="B83" s="176" t="s">
        <v>211</v>
      </c>
      <c r="C83" s="155">
        <f>SUM(C84,C87:C88,C93:C98,C112)</f>
        <v>0.26117199999999996</v>
      </c>
      <c r="D83" s="155">
        <f>SUM(D84,D87:D88,D93:D98,D112)</f>
        <v>0.20708599999999999</v>
      </c>
      <c r="E83" s="154"/>
      <c r="F83" s="154">
        <f>SUM(F84,F87:F88,F93:F98,F112)</f>
        <v>613786861.25999999</v>
      </c>
      <c r="G83" s="212">
        <f>SUM(G84,G87:G88,G93:G98,G112)</f>
        <v>0.16257799999999997</v>
      </c>
      <c r="H83" s="212">
        <f>SUM(H84,H87:H88,H93:H98,H112)</f>
        <v>0.139843</v>
      </c>
      <c r="I83" s="154"/>
      <c r="J83" s="154">
        <f>SUM(J84,J87:J88,J93:J98,J112)</f>
        <v>344659326.65999997</v>
      </c>
      <c r="K83" s="175">
        <f>SUM(K84,K87:K88,K93:K98,K112)</f>
        <v>-269127534.60000002</v>
      </c>
      <c r="Q83" s="104"/>
      <c r="R83" s="104"/>
    </row>
    <row r="84" spans="1:18" x14ac:dyDescent="0.2">
      <c r="A84" s="157">
        <v>1</v>
      </c>
      <c r="B84" s="172" t="s">
        <v>210</v>
      </c>
      <c r="C84" s="72">
        <f>C85+C86</f>
        <v>9.1440000000000011E-3</v>
      </c>
      <c r="D84" s="72">
        <v>7.2509999999999996E-3</v>
      </c>
      <c r="E84" s="173"/>
      <c r="F84" s="173">
        <f>F85+F86</f>
        <v>21490311.32</v>
      </c>
      <c r="G84" s="160">
        <v>3.748E-3</v>
      </c>
      <c r="H84" s="171">
        <v>3.2239999999999999E-3</v>
      </c>
      <c r="I84" s="159">
        <v>0</v>
      </c>
      <c r="J84" s="73">
        <v>7944847.1299999999</v>
      </c>
      <c r="K84" s="158">
        <f>J84-F84</f>
        <v>-13545464.190000001</v>
      </c>
      <c r="P84" s="10"/>
      <c r="Q84" s="104"/>
      <c r="R84" s="104"/>
    </row>
    <row r="85" spans="1:18" x14ac:dyDescent="0.2">
      <c r="A85" s="157"/>
      <c r="B85" s="164" t="s">
        <v>191</v>
      </c>
      <c r="C85" s="72">
        <v>8.2000000000000001E-5</v>
      </c>
      <c r="D85" s="72">
        <v>6.4999999999999994E-5</v>
      </c>
      <c r="E85" s="173">
        <v>0</v>
      </c>
      <c r="F85" s="173">
        <v>193027.5</v>
      </c>
      <c r="G85" s="160">
        <v>0</v>
      </c>
      <c r="H85" s="171">
        <v>0</v>
      </c>
      <c r="I85" s="159"/>
      <c r="J85" s="73">
        <f>J84-J86</f>
        <v>0</v>
      </c>
      <c r="K85" s="158">
        <f>J85-F85</f>
        <v>-193027.5</v>
      </c>
      <c r="P85" s="10"/>
      <c r="Q85" s="104"/>
      <c r="R85" s="104"/>
    </row>
    <row r="86" spans="1:18" x14ac:dyDescent="0.2">
      <c r="A86" s="157"/>
      <c r="B86" s="164" t="s">
        <v>190</v>
      </c>
      <c r="C86" s="72">
        <v>9.0620000000000006E-3</v>
      </c>
      <c r="D86" s="72">
        <v>7.1850000000000004E-3</v>
      </c>
      <c r="E86" s="167">
        <v>4281205.2868572352</v>
      </c>
      <c r="F86" s="173">
        <v>21297283.82</v>
      </c>
      <c r="G86" s="160">
        <v>3.748E-3</v>
      </c>
      <c r="H86" s="171">
        <v>3.2239999999999999E-3</v>
      </c>
      <c r="I86" s="167">
        <v>1596761.6227188681</v>
      </c>
      <c r="J86" s="73">
        <v>7944847.1299999999</v>
      </c>
      <c r="K86" s="158">
        <f>J86-F86</f>
        <v>-13352436.690000001</v>
      </c>
      <c r="P86" s="10"/>
      <c r="Q86" s="104"/>
      <c r="R86" s="104"/>
    </row>
    <row r="87" spans="1:18" x14ac:dyDescent="0.2">
      <c r="A87" s="157">
        <v>2</v>
      </c>
      <c r="B87" s="172" t="s">
        <v>209</v>
      </c>
      <c r="C87" s="72">
        <v>3.0000000000000001E-6</v>
      </c>
      <c r="D87" s="72">
        <v>1.9999999999999999E-6</v>
      </c>
      <c r="E87" s="159">
        <v>0</v>
      </c>
      <c r="F87" s="79">
        <v>6004.77</v>
      </c>
      <c r="G87" s="160">
        <v>3.9999999999999998E-6</v>
      </c>
      <c r="H87" s="171">
        <v>3.0000000000000001E-6</v>
      </c>
      <c r="I87" s="159">
        <v>0</v>
      </c>
      <c r="J87" s="73">
        <v>7553.72</v>
      </c>
      <c r="K87" s="158">
        <f>J87-F87</f>
        <v>1548.9499999999998</v>
      </c>
      <c r="P87" s="10"/>
      <c r="Q87" s="104"/>
      <c r="R87" s="104"/>
    </row>
    <row r="88" spans="1:18" x14ac:dyDescent="0.2">
      <c r="A88" s="157">
        <v>3</v>
      </c>
      <c r="B88" s="172" t="s">
        <v>208</v>
      </c>
      <c r="C88" s="72">
        <f>SUM(C89:C92)</f>
        <v>7.9999999999999996E-6</v>
      </c>
      <c r="D88" s="72">
        <f>SUM(D89:D92)</f>
        <v>6.0000000000000002E-6</v>
      </c>
      <c r="E88" s="174">
        <f>SUM(E89:E92)</f>
        <v>0</v>
      </c>
      <c r="F88" s="174">
        <f>SUM(F89:F92)</f>
        <v>17668.29</v>
      </c>
      <c r="G88" s="160">
        <v>2.2100000000000001E-4</v>
      </c>
      <c r="H88" s="171">
        <v>1.9000000000000001E-4</v>
      </c>
      <c r="I88" s="159">
        <v>0</v>
      </c>
      <c r="J88" s="73">
        <v>468936.06</v>
      </c>
      <c r="K88" s="158">
        <f>J88-F88</f>
        <v>451267.77</v>
      </c>
      <c r="P88" s="10"/>
      <c r="Q88" s="104"/>
      <c r="R88" s="104"/>
    </row>
    <row r="89" spans="1:18" x14ac:dyDescent="0.2">
      <c r="A89" s="157"/>
      <c r="B89" s="164" t="s">
        <v>191</v>
      </c>
      <c r="C89" s="72">
        <v>7.9999999999999996E-6</v>
      </c>
      <c r="D89" s="72">
        <v>6.0000000000000002E-6</v>
      </c>
      <c r="E89" s="173">
        <v>0</v>
      </c>
      <c r="F89" s="173">
        <v>17668.29</v>
      </c>
      <c r="G89" s="160">
        <v>2.2100000000000001E-4</v>
      </c>
      <c r="H89" s="171">
        <v>1.9000000000000001E-4</v>
      </c>
      <c r="I89" s="159">
        <v>0</v>
      </c>
      <c r="J89" s="73">
        <f>J88-J91-J90-J92</f>
        <v>468936.06</v>
      </c>
      <c r="K89" s="158">
        <f>J89-F89</f>
        <v>451267.77</v>
      </c>
      <c r="P89" s="10"/>
      <c r="Q89" s="104"/>
      <c r="R89" s="104"/>
    </row>
    <row r="90" spans="1:18" x14ac:dyDescent="0.2">
      <c r="A90" s="157"/>
      <c r="B90" s="164" t="s">
        <v>207</v>
      </c>
      <c r="C90" s="72">
        <v>0</v>
      </c>
      <c r="D90" s="72">
        <v>0</v>
      </c>
      <c r="E90" s="173">
        <v>0</v>
      </c>
      <c r="F90" s="173">
        <v>0</v>
      </c>
      <c r="G90" s="160">
        <v>0</v>
      </c>
      <c r="H90" s="171">
        <v>0</v>
      </c>
      <c r="I90" s="167">
        <v>0</v>
      </c>
      <c r="J90" s="73">
        <v>0</v>
      </c>
      <c r="K90" s="158">
        <f>J90-F90</f>
        <v>0</v>
      </c>
      <c r="P90" s="10"/>
      <c r="Q90" s="104"/>
      <c r="R90" s="104"/>
    </row>
    <row r="91" spans="1:18" x14ac:dyDescent="0.2">
      <c r="A91" s="157"/>
      <c r="B91" s="164" t="s">
        <v>188</v>
      </c>
      <c r="C91" s="72">
        <v>0</v>
      </c>
      <c r="D91" s="72">
        <v>0</v>
      </c>
      <c r="E91" s="173">
        <v>0</v>
      </c>
      <c r="F91" s="173">
        <v>0</v>
      </c>
      <c r="G91" s="160">
        <v>0</v>
      </c>
      <c r="H91" s="171">
        <v>0</v>
      </c>
      <c r="I91" s="166">
        <v>0</v>
      </c>
      <c r="J91" s="73">
        <v>0</v>
      </c>
      <c r="K91" s="158">
        <f>J91-F91</f>
        <v>0</v>
      </c>
      <c r="P91" s="10"/>
      <c r="Q91" s="104"/>
      <c r="R91" s="104"/>
    </row>
    <row r="92" spans="1:18" x14ac:dyDescent="0.2">
      <c r="A92" s="157"/>
      <c r="B92" s="164" t="s">
        <v>189</v>
      </c>
      <c r="C92" s="72">
        <v>0</v>
      </c>
      <c r="D92" s="72">
        <v>0</v>
      </c>
      <c r="E92" s="173">
        <v>0</v>
      </c>
      <c r="F92" s="173">
        <v>0</v>
      </c>
      <c r="G92" s="160">
        <v>0</v>
      </c>
      <c r="H92" s="171">
        <v>0</v>
      </c>
      <c r="I92" s="162">
        <v>0</v>
      </c>
      <c r="J92" s="73">
        <v>0</v>
      </c>
      <c r="K92" s="158">
        <f>J92-F92</f>
        <v>0</v>
      </c>
      <c r="P92" s="10"/>
      <c r="Q92" s="104"/>
      <c r="R92" s="104"/>
    </row>
    <row r="93" spans="1:18" x14ac:dyDescent="0.2">
      <c r="A93" s="157">
        <v>4</v>
      </c>
      <c r="B93" s="172" t="s">
        <v>206</v>
      </c>
      <c r="C93" s="72">
        <v>0</v>
      </c>
      <c r="D93" s="72">
        <v>0</v>
      </c>
      <c r="E93" s="159">
        <v>0</v>
      </c>
      <c r="F93" s="79">
        <v>0</v>
      </c>
      <c r="G93" s="160">
        <v>0</v>
      </c>
      <c r="H93" s="171">
        <v>0</v>
      </c>
      <c r="I93" s="159">
        <v>0</v>
      </c>
      <c r="J93" s="159">
        <v>0</v>
      </c>
      <c r="K93" s="158">
        <f>J93-F93</f>
        <v>0</v>
      </c>
      <c r="P93" s="10"/>
      <c r="Q93" s="104"/>
      <c r="R93" s="104"/>
    </row>
    <row r="94" spans="1:18" x14ac:dyDescent="0.2">
      <c r="A94" s="157">
        <v>5</v>
      </c>
      <c r="B94" s="172" t="s">
        <v>205</v>
      </c>
      <c r="C94" s="72">
        <v>0</v>
      </c>
      <c r="D94" s="72">
        <v>0</v>
      </c>
      <c r="E94" s="159">
        <v>0</v>
      </c>
      <c r="F94" s="79">
        <v>0</v>
      </c>
      <c r="G94" s="160">
        <v>0</v>
      </c>
      <c r="H94" s="171">
        <v>0</v>
      </c>
      <c r="I94" s="159">
        <v>0</v>
      </c>
      <c r="J94" s="159">
        <v>0</v>
      </c>
      <c r="K94" s="158">
        <f>J94-F94</f>
        <v>0</v>
      </c>
      <c r="P94" s="10"/>
      <c r="Q94" s="104"/>
      <c r="R94" s="104"/>
    </row>
    <row r="95" spans="1:18" x14ac:dyDescent="0.2">
      <c r="A95" s="157">
        <v>6</v>
      </c>
      <c r="B95" s="172" t="s">
        <v>204</v>
      </c>
      <c r="C95" s="72">
        <v>0</v>
      </c>
      <c r="D95" s="72">
        <v>0</v>
      </c>
      <c r="E95" s="159">
        <v>0</v>
      </c>
      <c r="F95" s="79">
        <v>0</v>
      </c>
      <c r="G95" s="160">
        <v>0</v>
      </c>
      <c r="H95" s="171">
        <v>0</v>
      </c>
      <c r="I95" s="159">
        <v>0</v>
      </c>
      <c r="J95" s="159">
        <v>0</v>
      </c>
      <c r="K95" s="158">
        <f>J95-F95</f>
        <v>0</v>
      </c>
      <c r="P95" s="10"/>
      <c r="Q95" s="104"/>
      <c r="R95" s="104"/>
    </row>
    <row r="96" spans="1:18" x14ac:dyDescent="0.2">
      <c r="A96" s="157">
        <v>7</v>
      </c>
      <c r="B96" s="172" t="s">
        <v>203</v>
      </c>
      <c r="C96" s="72">
        <v>8.0000000000000007E-5</v>
      </c>
      <c r="D96" s="72">
        <v>6.3E-5</v>
      </c>
      <c r="E96" s="159">
        <v>0</v>
      </c>
      <c r="F96" s="79">
        <v>188013.73</v>
      </c>
      <c r="G96" s="160">
        <v>8.5000000000000006E-5</v>
      </c>
      <c r="H96" s="171">
        <v>7.2999999999999999E-5</v>
      </c>
      <c r="I96" s="159">
        <v>0</v>
      </c>
      <c r="J96" s="73">
        <v>179139.65</v>
      </c>
      <c r="K96" s="158">
        <f>J96-F96</f>
        <v>-8874.0800000000163</v>
      </c>
      <c r="P96" s="10"/>
      <c r="Q96" s="104"/>
      <c r="R96" s="104"/>
    </row>
    <row r="97" spans="1:18" x14ac:dyDescent="0.2">
      <c r="A97" s="157">
        <v>8</v>
      </c>
      <c r="B97" s="172" t="s">
        <v>202</v>
      </c>
      <c r="C97" s="72">
        <v>0</v>
      </c>
      <c r="D97" s="72">
        <v>0</v>
      </c>
      <c r="E97" s="159">
        <v>0</v>
      </c>
      <c r="F97" s="79">
        <v>0</v>
      </c>
      <c r="G97" s="160">
        <v>0</v>
      </c>
      <c r="H97" s="171">
        <v>0</v>
      </c>
      <c r="I97" s="159">
        <v>0</v>
      </c>
      <c r="J97" s="73">
        <v>0</v>
      </c>
      <c r="K97" s="158">
        <f>J97-F97</f>
        <v>0</v>
      </c>
      <c r="P97" s="10"/>
      <c r="Q97" s="104"/>
      <c r="R97" s="104"/>
    </row>
    <row r="98" spans="1:18" x14ac:dyDescent="0.2">
      <c r="A98" s="157">
        <v>9</v>
      </c>
      <c r="B98" s="172" t="s">
        <v>201</v>
      </c>
      <c r="C98" s="171">
        <f>SUM(C99:C107)</f>
        <v>0.25193699999999997</v>
      </c>
      <c r="D98" s="171">
        <f>SUM(D99:D107)</f>
        <v>0.199764</v>
      </c>
      <c r="E98" s="159"/>
      <c r="F98" s="73">
        <f>SUM(F99:F107)</f>
        <v>592084863.14999998</v>
      </c>
      <c r="G98" s="171">
        <f>SUM(G99:G107)</f>
        <v>0.15851999999999997</v>
      </c>
      <c r="H98" s="171">
        <f>SUM(H99:H107)</f>
        <v>0.136353</v>
      </c>
      <c r="I98" s="159"/>
      <c r="J98" s="73">
        <f>SUM(J99:J107)</f>
        <v>336058850.09999996</v>
      </c>
      <c r="K98" s="158">
        <f>SUM(K99:K107)</f>
        <v>-256026013.05000001</v>
      </c>
      <c r="P98" s="10"/>
      <c r="Q98" s="104"/>
      <c r="R98" s="104"/>
    </row>
    <row r="99" spans="1:18" s="51" customFormat="1" x14ac:dyDescent="0.2">
      <c r="A99" s="165"/>
      <c r="B99" s="169" t="s">
        <v>200</v>
      </c>
      <c r="C99" s="72">
        <v>0</v>
      </c>
      <c r="D99" s="72">
        <v>0</v>
      </c>
      <c r="E99" s="159">
        <v>0</v>
      </c>
      <c r="F99" s="79">
        <v>0</v>
      </c>
      <c r="G99" s="160">
        <v>0</v>
      </c>
      <c r="H99" s="160">
        <v>0</v>
      </c>
      <c r="I99" s="159">
        <v>0</v>
      </c>
      <c r="J99" s="170">
        <v>0</v>
      </c>
      <c r="K99" s="158">
        <f>J99-F99</f>
        <v>0</v>
      </c>
      <c r="L99" s="1"/>
      <c r="M99" s="1"/>
      <c r="N99" s="1"/>
      <c r="O99" s="1"/>
      <c r="P99" s="10"/>
      <c r="Q99" s="104"/>
      <c r="R99" s="104"/>
    </row>
    <row r="100" spans="1:18" s="51" customFormat="1" x14ac:dyDescent="0.2">
      <c r="A100" s="165"/>
      <c r="B100" s="169" t="s">
        <v>199</v>
      </c>
      <c r="C100" s="72">
        <v>0.23252200000000001</v>
      </c>
      <c r="D100" s="72">
        <v>0.18437000000000001</v>
      </c>
      <c r="E100" s="159">
        <v>0</v>
      </c>
      <c r="F100" s="79">
        <v>546457941.27999997</v>
      </c>
      <c r="G100" s="160">
        <v>0.15130099999999999</v>
      </c>
      <c r="H100" s="160">
        <v>0.13014300000000001</v>
      </c>
      <c r="I100" s="159">
        <v>0</v>
      </c>
      <c r="J100" s="170">
        <v>320752114.13999999</v>
      </c>
      <c r="K100" s="158">
        <f>J100-F100</f>
        <v>-225705827.13999999</v>
      </c>
      <c r="L100" s="1"/>
      <c r="M100" s="1"/>
      <c r="N100" s="1"/>
      <c r="O100" s="1"/>
      <c r="P100" s="10"/>
      <c r="Q100" s="104"/>
      <c r="R100" s="104"/>
    </row>
    <row r="101" spans="1:18" s="51" customFormat="1" x14ac:dyDescent="0.2">
      <c r="A101" s="165"/>
      <c r="B101" s="169" t="s">
        <v>198</v>
      </c>
      <c r="C101" s="72">
        <v>0</v>
      </c>
      <c r="D101" s="72">
        <v>0</v>
      </c>
      <c r="E101" s="159">
        <v>0</v>
      </c>
      <c r="F101" s="79">
        <v>0</v>
      </c>
      <c r="G101" s="160">
        <v>0</v>
      </c>
      <c r="H101" s="160">
        <v>0</v>
      </c>
      <c r="I101" s="159">
        <v>0</v>
      </c>
      <c r="J101" s="170">
        <v>0</v>
      </c>
      <c r="K101" s="158">
        <f>J101-F101</f>
        <v>0</v>
      </c>
      <c r="L101" s="1"/>
      <c r="M101" s="1"/>
      <c r="N101" s="1"/>
      <c r="O101" s="1"/>
      <c r="P101" s="10"/>
      <c r="Q101" s="104"/>
      <c r="R101" s="104"/>
    </row>
    <row r="102" spans="1:18" s="51" customFormat="1" x14ac:dyDescent="0.2">
      <c r="A102" s="165"/>
      <c r="B102" s="169" t="s">
        <v>197</v>
      </c>
      <c r="C102" s="72">
        <v>0</v>
      </c>
      <c r="D102" s="72">
        <v>0</v>
      </c>
      <c r="E102" s="159">
        <v>0</v>
      </c>
      <c r="F102" s="79">
        <v>0</v>
      </c>
      <c r="G102" s="160">
        <v>0</v>
      </c>
      <c r="H102" s="160">
        <v>0</v>
      </c>
      <c r="I102" s="159">
        <v>0</v>
      </c>
      <c r="J102" s="159">
        <v>0</v>
      </c>
      <c r="K102" s="158">
        <f>J102-F102</f>
        <v>0</v>
      </c>
      <c r="L102" s="1"/>
      <c r="M102" s="1"/>
      <c r="N102" s="1"/>
      <c r="O102" s="1"/>
      <c r="P102" s="10"/>
      <c r="Q102" s="104"/>
      <c r="R102" s="104"/>
    </row>
    <row r="103" spans="1:18" s="51" customFormat="1" x14ac:dyDescent="0.2">
      <c r="A103" s="165"/>
      <c r="B103" s="169" t="s">
        <v>196</v>
      </c>
      <c r="C103" s="72">
        <v>0</v>
      </c>
      <c r="D103" s="72">
        <v>0</v>
      </c>
      <c r="E103" s="159">
        <v>0</v>
      </c>
      <c r="F103" s="79">
        <v>0</v>
      </c>
      <c r="G103" s="160">
        <v>0</v>
      </c>
      <c r="H103" s="160">
        <v>0</v>
      </c>
      <c r="I103" s="159">
        <v>0</v>
      </c>
      <c r="J103" s="159">
        <v>0</v>
      </c>
      <c r="K103" s="158">
        <f>J103-F103</f>
        <v>0</v>
      </c>
      <c r="L103" s="1"/>
      <c r="M103" s="1"/>
      <c r="N103" s="1"/>
      <c r="O103" s="1"/>
      <c r="P103" s="10"/>
      <c r="Q103" s="104"/>
      <c r="R103" s="104"/>
    </row>
    <row r="104" spans="1:18" s="51" customFormat="1" x14ac:dyDescent="0.2">
      <c r="A104" s="165"/>
      <c r="B104" s="169" t="s">
        <v>195</v>
      </c>
      <c r="C104" s="72">
        <v>1.4E-5</v>
      </c>
      <c r="D104" s="72">
        <v>1.1E-5</v>
      </c>
      <c r="E104" s="159">
        <v>0</v>
      </c>
      <c r="F104" s="79">
        <v>31751</v>
      </c>
      <c r="G104" s="160">
        <v>1.4E-5</v>
      </c>
      <c r="H104" s="160">
        <v>1.2E-5</v>
      </c>
      <c r="I104" s="159">
        <v>0</v>
      </c>
      <c r="J104" s="159">
        <v>29097</v>
      </c>
      <c r="K104" s="158">
        <f>J104-F104</f>
        <v>-2654</v>
      </c>
      <c r="L104" s="1"/>
      <c r="M104" s="1"/>
      <c r="N104" s="1"/>
      <c r="O104" s="1"/>
      <c r="P104" s="10"/>
      <c r="Q104" s="104"/>
      <c r="R104" s="104"/>
    </row>
    <row r="105" spans="1:18" s="51" customFormat="1" x14ac:dyDescent="0.2">
      <c r="A105" s="165"/>
      <c r="B105" s="169" t="s">
        <v>194</v>
      </c>
      <c r="C105" s="72">
        <v>1.9999999999999999E-6</v>
      </c>
      <c r="D105" s="72">
        <v>9.9999999999999995E-7</v>
      </c>
      <c r="E105" s="159">
        <v>0</v>
      </c>
      <c r="F105" s="79">
        <v>4036.71</v>
      </c>
      <c r="G105" s="160">
        <v>1.9999999999999999E-6</v>
      </c>
      <c r="H105" s="160">
        <v>1.9999999999999999E-6</v>
      </c>
      <c r="I105" s="159">
        <v>0</v>
      </c>
      <c r="J105" s="159">
        <v>3773.62</v>
      </c>
      <c r="K105" s="158">
        <f>J105-F105</f>
        <v>-263.09000000000015</v>
      </c>
      <c r="L105" s="1"/>
      <c r="M105" s="1"/>
      <c r="N105" s="1"/>
      <c r="O105" s="1"/>
      <c r="P105" s="10"/>
      <c r="Q105" s="104"/>
      <c r="R105" s="104"/>
    </row>
    <row r="106" spans="1:18" s="51" customFormat="1" x14ac:dyDescent="0.2">
      <c r="A106" s="165"/>
      <c r="B106" s="169" t="s">
        <v>193</v>
      </c>
      <c r="C106" s="72">
        <v>1.8786000000000001E-2</v>
      </c>
      <c r="D106" s="72">
        <v>1.4896E-2</v>
      </c>
      <c r="E106" s="159">
        <v>0</v>
      </c>
      <c r="F106" s="79">
        <v>44149354</v>
      </c>
      <c r="G106" s="160">
        <v>5.7200000000000003E-4</v>
      </c>
      <c r="H106" s="160">
        <v>4.9200000000000003E-4</v>
      </c>
      <c r="I106" s="159">
        <v>0</v>
      </c>
      <c r="J106" s="159">
        <v>1212619</v>
      </c>
      <c r="K106" s="158">
        <f>J106-F106</f>
        <v>-42936735</v>
      </c>
      <c r="L106" s="1"/>
      <c r="M106" s="1"/>
      <c r="N106" s="1"/>
      <c r="O106" s="1"/>
      <c r="P106" s="10"/>
      <c r="Q106" s="104"/>
      <c r="R106" s="104"/>
    </row>
    <row r="107" spans="1:18" s="51" customFormat="1" x14ac:dyDescent="0.2">
      <c r="A107" s="165"/>
      <c r="B107" s="169" t="s">
        <v>192</v>
      </c>
      <c r="C107" s="160">
        <v>6.1300000000000005E-4</v>
      </c>
      <c r="D107" s="160">
        <v>4.86E-4</v>
      </c>
      <c r="E107" s="160"/>
      <c r="F107" s="163">
        <f>SUM(F108:F111)</f>
        <v>1441780.16</v>
      </c>
      <c r="G107" s="160">
        <v>6.6309999999999997E-3</v>
      </c>
      <c r="H107" s="160">
        <v>5.7039999999999999E-3</v>
      </c>
      <c r="I107" s="159">
        <v>0</v>
      </c>
      <c r="J107" s="168">
        <v>14061246.34</v>
      </c>
      <c r="K107" s="158">
        <f>J107-F107</f>
        <v>12619466.18</v>
      </c>
      <c r="L107" s="1"/>
      <c r="M107" s="1"/>
      <c r="N107" s="1"/>
      <c r="O107" s="1"/>
      <c r="P107" s="10"/>
      <c r="Q107" s="104"/>
      <c r="R107" s="104"/>
    </row>
    <row r="108" spans="1:18" s="51" customFormat="1" x14ac:dyDescent="0.2">
      <c r="A108" s="165"/>
      <c r="B108" s="164" t="s">
        <v>191</v>
      </c>
      <c r="C108" s="160">
        <v>6.1200000000000002E-4</v>
      </c>
      <c r="D108" s="160">
        <v>4.8500000000000003E-4</v>
      </c>
      <c r="E108" s="163">
        <v>0</v>
      </c>
      <c r="F108" s="163">
        <v>1437303.02</v>
      </c>
      <c r="G108" s="160">
        <v>6.3999999999999994E-3</v>
      </c>
      <c r="H108" s="160">
        <v>5.5059999999999996E-3</v>
      </c>
      <c r="I108" s="159">
        <v>0</v>
      </c>
      <c r="J108" s="168">
        <f>J107-SUM(J109:J111)</f>
        <v>13571820.34</v>
      </c>
      <c r="K108" s="158">
        <f>J108-F108</f>
        <v>12134517.32</v>
      </c>
      <c r="L108" s="1"/>
      <c r="M108" s="1"/>
      <c r="N108" s="1"/>
      <c r="O108" s="1"/>
      <c r="P108" s="10"/>
      <c r="Q108" s="104"/>
      <c r="R108" s="104"/>
    </row>
    <row r="109" spans="1:18" s="51" customFormat="1" x14ac:dyDescent="0.2">
      <c r="A109" s="165"/>
      <c r="B109" s="164" t="s">
        <v>190</v>
      </c>
      <c r="C109" s="160">
        <v>1.9999999999999999E-6</v>
      </c>
      <c r="D109" s="160">
        <v>1.9999999999999999E-6</v>
      </c>
      <c r="E109" s="167">
        <v>900.00000000000011</v>
      </c>
      <c r="F109" s="163">
        <v>4477.1400000000003</v>
      </c>
      <c r="G109" s="160">
        <v>1.9699999999999999E-4</v>
      </c>
      <c r="H109" s="160">
        <v>1.7000000000000001E-4</v>
      </c>
      <c r="I109" s="167">
        <v>84000</v>
      </c>
      <c r="J109" s="159">
        <v>417950.4</v>
      </c>
      <c r="K109" s="158">
        <f>J109-F109</f>
        <v>413473.26</v>
      </c>
      <c r="L109" s="1"/>
      <c r="M109" s="1"/>
      <c r="N109" s="1"/>
      <c r="O109" s="1"/>
      <c r="P109" s="10"/>
      <c r="Q109" s="104"/>
      <c r="R109" s="104"/>
    </row>
    <row r="110" spans="1:18" s="51" customFormat="1" x14ac:dyDescent="0.2">
      <c r="A110" s="165"/>
      <c r="B110" s="164" t="s">
        <v>189</v>
      </c>
      <c r="C110" s="160">
        <v>0</v>
      </c>
      <c r="D110" s="160">
        <v>0</v>
      </c>
      <c r="E110" s="163">
        <v>0</v>
      </c>
      <c r="F110" s="163">
        <v>0</v>
      </c>
      <c r="G110" s="160">
        <v>0</v>
      </c>
      <c r="H110" s="160">
        <v>0</v>
      </c>
      <c r="I110" s="166">
        <v>0</v>
      </c>
      <c r="J110" s="159">
        <v>0</v>
      </c>
      <c r="K110" s="158">
        <f>J110-F110</f>
        <v>0</v>
      </c>
      <c r="L110" s="1"/>
      <c r="M110" s="1"/>
      <c r="N110" s="1"/>
      <c r="O110" s="1"/>
      <c r="P110" s="10"/>
      <c r="Q110" s="104"/>
      <c r="R110" s="104"/>
    </row>
    <row r="111" spans="1:18" s="51" customFormat="1" x14ac:dyDescent="0.2">
      <c r="A111" s="165"/>
      <c r="B111" s="164" t="s">
        <v>188</v>
      </c>
      <c r="C111" s="160">
        <v>0</v>
      </c>
      <c r="D111" s="160">
        <v>0</v>
      </c>
      <c r="E111" s="163">
        <v>0</v>
      </c>
      <c r="F111" s="163">
        <v>0</v>
      </c>
      <c r="G111" s="160">
        <v>3.4E-5</v>
      </c>
      <c r="H111" s="160">
        <v>2.9E-5</v>
      </c>
      <c r="I111" s="162">
        <v>12000.000000000002</v>
      </c>
      <c r="J111" s="159">
        <v>71475.600000000006</v>
      </c>
      <c r="K111" s="158">
        <f>J111-F111</f>
        <v>71475.600000000006</v>
      </c>
      <c r="L111" s="1"/>
      <c r="M111" s="1"/>
      <c r="N111" s="1"/>
      <c r="O111" s="1"/>
      <c r="P111" s="10"/>
      <c r="Q111" s="104"/>
      <c r="R111" s="104"/>
    </row>
    <row r="112" spans="1:18" x14ac:dyDescent="0.2">
      <c r="A112" s="157">
        <v>10</v>
      </c>
      <c r="B112" s="101" t="s">
        <v>187</v>
      </c>
      <c r="C112" s="72">
        <v>0</v>
      </c>
      <c r="D112" s="72">
        <v>0</v>
      </c>
      <c r="E112" s="159">
        <v>0</v>
      </c>
      <c r="F112" s="79">
        <v>0</v>
      </c>
      <c r="G112" s="160">
        <v>0</v>
      </c>
      <c r="H112" s="160">
        <v>0</v>
      </c>
      <c r="I112" s="159">
        <v>0</v>
      </c>
      <c r="J112" s="73">
        <v>0</v>
      </c>
      <c r="K112" s="158">
        <f>J112-F112</f>
        <v>0</v>
      </c>
      <c r="P112" s="10"/>
      <c r="Q112" s="104"/>
      <c r="R112" s="104"/>
    </row>
    <row r="113" spans="1:23" x14ac:dyDescent="0.2">
      <c r="A113" s="157">
        <v>11</v>
      </c>
      <c r="B113" s="101" t="s">
        <v>186</v>
      </c>
      <c r="C113" s="72">
        <v>0</v>
      </c>
      <c r="D113" s="72">
        <v>0</v>
      </c>
      <c r="E113" s="159">
        <v>0</v>
      </c>
      <c r="F113" s="79">
        <v>0</v>
      </c>
      <c r="G113" s="72">
        <v>0</v>
      </c>
      <c r="H113" s="72">
        <v>0</v>
      </c>
      <c r="I113" s="159">
        <v>0</v>
      </c>
      <c r="J113" s="79">
        <v>0</v>
      </c>
      <c r="K113" s="158">
        <v>0</v>
      </c>
      <c r="P113" s="10"/>
      <c r="Q113" s="104"/>
      <c r="R113" s="104"/>
    </row>
    <row r="114" spans="1:23" s="22" customFormat="1" x14ac:dyDescent="0.2">
      <c r="A114" s="157" t="s">
        <v>185</v>
      </c>
      <c r="B114" s="156" t="s">
        <v>184</v>
      </c>
      <c r="C114" s="155">
        <f>C11-C83</f>
        <v>0.99999899999999986</v>
      </c>
      <c r="D114" s="155">
        <f>D11-D83</f>
        <v>0.79291400000000001</v>
      </c>
      <c r="E114" s="154"/>
      <c r="F114" s="154">
        <f>F11-F83</f>
        <v>2350138487.5099993</v>
      </c>
      <c r="G114" s="155">
        <f>G11-G83</f>
        <v>1.0000000000000002</v>
      </c>
      <c r="H114" s="155">
        <f>H11-H83</f>
        <v>0.86015700000000006</v>
      </c>
      <c r="I114" s="154"/>
      <c r="J114" s="154">
        <f>J11-J83</f>
        <v>2119961026.6599998</v>
      </c>
      <c r="K114" s="214">
        <f>J114-F114</f>
        <v>-230177460.84999943</v>
      </c>
      <c r="L114" s="1"/>
      <c r="M114" s="1"/>
      <c r="N114" s="1"/>
      <c r="O114" s="1"/>
      <c r="Q114" s="104"/>
      <c r="R114" s="104"/>
      <c r="W114" s="87"/>
    </row>
    <row r="115" spans="1:23" x14ac:dyDescent="0.2">
      <c r="C115" s="94"/>
      <c r="D115" s="94"/>
      <c r="E115" s="10"/>
      <c r="F115" s="10"/>
      <c r="G115" s="153"/>
      <c r="H115" s="153"/>
      <c r="I115" s="10"/>
      <c r="J115" s="10"/>
      <c r="K115" s="10"/>
    </row>
    <row r="116" spans="1:23" x14ac:dyDescent="0.2">
      <c r="C116" s="94"/>
      <c r="D116" s="94"/>
      <c r="E116" s="10"/>
      <c r="F116" s="10"/>
      <c r="G116" s="94"/>
      <c r="H116" s="94"/>
      <c r="I116" s="10"/>
      <c r="J116" s="10"/>
      <c r="K116" s="10"/>
    </row>
    <row r="117" spans="1:23" x14ac:dyDescent="0.2">
      <c r="C117" s="153"/>
      <c r="D117" s="153"/>
      <c r="E117" s="10"/>
      <c r="F117" s="10"/>
      <c r="G117" s="153"/>
      <c r="H117" s="153"/>
      <c r="I117" s="10"/>
      <c r="J117" s="10"/>
      <c r="K117" s="10"/>
    </row>
    <row r="118" spans="1:23" x14ac:dyDescent="0.2">
      <c r="A118" s="1"/>
      <c r="B118" s="22" t="s">
        <v>183</v>
      </c>
      <c r="C118" s="153"/>
      <c r="D118" s="153"/>
      <c r="E118" s="10"/>
      <c r="F118" s="10"/>
      <c r="G118" s="153"/>
      <c r="H118" s="153"/>
      <c r="I118" s="10"/>
      <c r="J118" s="10"/>
      <c r="K118" s="10"/>
    </row>
    <row r="119" spans="1:23" ht="12" thickBot="1" x14ac:dyDescent="0.25">
      <c r="A119" s="1"/>
      <c r="B119" s="1"/>
      <c r="C119" s="153"/>
      <c r="D119" s="153"/>
      <c r="E119" s="10"/>
      <c r="F119" s="10"/>
      <c r="G119" s="153"/>
      <c r="H119" s="153"/>
      <c r="I119" s="10"/>
      <c r="J119" s="10"/>
      <c r="K119" s="10"/>
    </row>
    <row r="120" spans="1:23" x14ac:dyDescent="0.2">
      <c r="A120" s="1"/>
      <c r="B120" s="152" t="s">
        <v>182</v>
      </c>
      <c r="C120" s="151">
        <v>45565</v>
      </c>
      <c r="D120" s="151">
        <v>45199</v>
      </c>
      <c r="E120" s="150" t="s">
        <v>181</v>
      </c>
    </row>
    <row r="121" spans="1:23" x14ac:dyDescent="0.2">
      <c r="A121" s="3"/>
      <c r="B121" s="145" t="s">
        <v>180</v>
      </c>
      <c r="C121" s="149">
        <v>2119961026.6600006</v>
      </c>
      <c r="D121" s="149">
        <v>3372785127.1100001</v>
      </c>
      <c r="E121" s="213">
        <f>C121-D121</f>
        <v>-1252824100.4499996</v>
      </c>
      <c r="F121" s="38"/>
      <c r="G121" s="10"/>
    </row>
    <row r="122" spans="1:23" x14ac:dyDescent="0.2">
      <c r="A122" s="3"/>
      <c r="B122" s="145" t="s">
        <v>179</v>
      </c>
      <c r="C122" s="143">
        <v>3201123151</v>
      </c>
      <c r="D122" s="142">
        <v>5243849514</v>
      </c>
      <c r="E122" s="141">
        <f>C122-D122</f>
        <v>-2042726363</v>
      </c>
      <c r="F122" s="3"/>
      <c r="G122" s="10"/>
    </row>
    <row r="123" spans="1:23" x14ac:dyDescent="0.2">
      <c r="A123" s="3"/>
      <c r="B123" s="144" t="s">
        <v>176</v>
      </c>
      <c r="C123" s="143">
        <v>1785278271</v>
      </c>
      <c r="D123" s="142">
        <v>1601838144</v>
      </c>
      <c r="E123" s="148">
        <f>C123-D123</f>
        <v>183440127</v>
      </c>
      <c r="F123" s="3"/>
      <c r="G123" s="10"/>
    </row>
    <row r="124" spans="1:23" x14ac:dyDescent="0.2">
      <c r="A124" s="3"/>
      <c r="B124" s="144" t="s">
        <v>175</v>
      </c>
      <c r="C124" s="143">
        <v>1415844880</v>
      </c>
      <c r="D124" s="142">
        <v>3642011370</v>
      </c>
      <c r="E124" s="141">
        <f>C124-D124</f>
        <v>-2226166490</v>
      </c>
      <c r="F124" s="3"/>
      <c r="G124" s="10"/>
    </row>
    <row r="125" spans="1:23" ht="17.25" customHeight="1" x14ac:dyDescent="0.2">
      <c r="A125" s="3"/>
      <c r="B125" s="145" t="s">
        <v>178</v>
      </c>
      <c r="C125" s="147">
        <v>0.66220000000000001</v>
      </c>
      <c r="D125" s="147">
        <v>0.6431</v>
      </c>
      <c r="E125" s="146">
        <f>C125-D125</f>
        <v>1.9100000000000006E-2</v>
      </c>
      <c r="F125" s="3"/>
      <c r="G125" s="10"/>
    </row>
    <row r="126" spans="1:23" x14ac:dyDescent="0.2">
      <c r="A126" s="3"/>
      <c r="B126" s="145" t="s">
        <v>177</v>
      </c>
      <c r="C126" s="143">
        <f>SUM(C127:C128)</f>
        <v>23137</v>
      </c>
      <c r="D126" s="142">
        <v>22735</v>
      </c>
      <c r="E126" s="141">
        <f>C126-D126</f>
        <v>402</v>
      </c>
      <c r="F126" s="3"/>
      <c r="G126" s="10"/>
    </row>
    <row r="127" spans="1:23" x14ac:dyDescent="0.2">
      <c r="A127" s="3"/>
      <c r="B127" s="144" t="s">
        <v>176</v>
      </c>
      <c r="C127" s="143">
        <v>22748</v>
      </c>
      <c r="D127" s="142">
        <v>22318</v>
      </c>
      <c r="E127" s="141">
        <f>C127-D127</f>
        <v>430</v>
      </c>
      <c r="F127" s="3"/>
      <c r="G127" s="10"/>
    </row>
    <row r="128" spans="1:23" ht="12" thickBot="1" x14ac:dyDescent="0.25">
      <c r="A128" s="3"/>
      <c r="B128" s="140" t="s">
        <v>175</v>
      </c>
      <c r="C128" s="139">
        <v>389</v>
      </c>
      <c r="D128" s="138">
        <v>417</v>
      </c>
      <c r="E128" s="137">
        <f>C128-D128</f>
        <v>-28</v>
      </c>
      <c r="F128" s="3"/>
      <c r="G128" s="10"/>
    </row>
    <row r="129" spans="1:23" x14ac:dyDescent="0.2">
      <c r="A129" s="1"/>
      <c r="B129" s="1"/>
    </row>
    <row r="131" spans="1:23" ht="12.75" x14ac:dyDescent="0.2">
      <c r="A131" s="1"/>
      <c r="B131" s="13" t="s">
        <v>174</v>
      </c>
      <c r="C131" s="135"/>
      <c r="D131" s="31"/>
    </row>
    <row r="132" spans="1:23" x14ac:dyDescent="0.2">
      <c r="A132" s="1"/>
      <c r="B132" s="136"/>
      <c r="C132" s="135"/>
      <c r="D132" s="31"/>
    </row>
    <row r="133" spans="1:23" ht="12.75" x14ac:dyDescent="0.2">
      <c r="A133" s="22"/>
      <c r="B133" s="13" t="s">
        <v>173</v>
      </c>
    </row>
    <row r="134" spans="1:23" ht="12.75" x14ac:dyDescent="0.2">
      <c r="A134" s="22"/>
      <c r="B134" s="134"/>
    </row>
    <row r="135" spans="1:23" x14ac:dyDescent="0.2">
      <c r="A135" s="22"/>
      <c r="B135" s="22" t="s">
        <v>172</v>
      </c>
    </row>
    <row r="136" spans="1:23" x14ac:dyDescent="0.2">
      <c r="A136" s="1"/>
      <c r="B136" s="1"/>
    </row>
    <row r="137" spans="1:23" ht="22.5" x14ac:dyDescent="0.2">
      <c r="A137" s="1"/>
      <c r="B137" s="66" t="s">
        <v>96</v>
      </c>
      <c r="C137" s="66" t="s">
        <v>161</v>
      </c>
      <c r="D137" s="66" t="s">
        <v>160</v>
      </c>
      <c r="E137" s="66" t="s">
        <v>159</v>
      </c>
      <c r="F137" s="66" t="s">
        <v>94</v>
      </c>
      <c r="G137" s="66" t="s">
        <v>93</v>
      </c>
      <c r="H137" s="66" t="s">
        <v>92</v>
      </c>
      <c r="I137" s="66" t="s">
        <v>91</v>
      </c>
      <c r="J137" s="66" t="s">
        <v>50</v>
      </c>
      <c r="K137" s="66" t="s">
        <v>49</v>
      </c>
      <c r="L137" s="66" t="s">
        <v>48</v>
      </c>
      <c r="O137" s="127"/>
      <c r="P137" s="126"/>
    </row>
    <row r="138" spans="1:23" x14ac:dyDescent="0.2">
      <c r="A138" s="1"/>
      <c r="B138" s="77" t="s">
        <v>171</v>
      </c>
      <c r="C138" s="76" t="s">
        <v>170</v>
      </c>
      <c r="D138" s="125">
        <v>45565</v>
      </c>
      <c r="E138" s="133">
        <v>72884714</v>
      </c>
      <c r="F138" s="132">
        <v>0.5</v>
      </c>
      <c r="G138" s="131">
        <v>1.51</v>
      </c>
      <c r="H138" s="123">
        <v>110055918.14</v>
      </c>
      <c r="I138" s="130">
        <v>0.1021</v>
      </c>
      <c r="J138" s="72">
        <v>4.4653999999999999E-2</v>
      </c>
      <c r="K138" s="72">
        <v>5.1914000000000002E-2</v>
      </c>
      <c r="L138" s="100" t="s">
        <v>169</v>
      </c>
      <c r="O138" s="120"/>
      <c r="P138" s="52"/>
    </row>
    <row r="139" spans="1:23" ht="45" x14ac:dyDescent="0.2">
      <c r="A139" s="1"/>
      <c r="B139" s="77" t="s">
        <v>168</v>
      </c>
      <c r="C139" s="76" t="s">
        <v>167</v>
      </c>
      <c r="D139" s="125">
        <v>45560</v>
      </c>
      <c r="E139" s="133">
        <v>60054</v>
      </c>
      <c r="F139" s="132">
        <v>11.6</v>
      </c>
      <c r="G139" s="131">
        <v>39.789099999999998</v>
      </c>
      <c r="H139" s="123">
        <v>2389494.61</v>
      </c>
      <c r="I139" s="130">
        <v>0.12509999999999999</v>
      </c>
      <c r="J139" s="72">
        <v>9.7000000000000005E-4</v>
      </c>
      <c r="K139" s="72">
        <v>1.127E-3</v>
      </c>
      <c r="L139" s="105" t="s">
        <v>166</v>
      </c>
      <c r="O139" s="120"/>
      <c r="P139" s="52"/>
    </row>
    <row r="140" spans="1:23" x14ac:dyDescent="0.2">
      <c r="A140" s="1"/>
      <c r="B140" s="77" t="s">
        <v>165</v>
      </c>
      <c r="C140" s="76" t="s">
        <v>164</v>
      </c>
      <c r="D140" s="125">
        <v>45555</v>
      </c>
      <c r="E140" s="133">
        <v>2622273</v>
      </c>
      <c r="F140" s="132">
        <v>0.1</v>
      </c>
      <c r="G140" s="131">
        <v>0.28399999999999997</v>
      </c>
      <c r="H140" s="123">
        <v>744725.53</v>
      </c>
      <c r="I140" s="130">
        <v>4.7000000000000002E-3</v>
      </c>
      <c r="J140" s="72">
        <v>3.0200000000000002E-4</v>
      </c>
      <c r="K140" s="72">
        <v>3.5100000000000002E-4</v>
      </c>
      <c r="L140" s="100" t="s">
        <v>163</v>
      </c>
      <c r="O140" s="120"/>
      <c r="P140" s="52"/>
    </row>
    <row r="141" spans="1:23" s="22" customFormat="1" x14ac:dyDescent="0.2">
      <c r="A141" s="36"/>
      <c r="B141" s="36" t="s">
        <v>43</v>
      </c>
      <c r="C141" s="36"/>
      <c r="D141" s="36"/>
      <c r="E141" s="36"/>
      <c r="F141" s="36"/>
      <c r="G141" s="36"/>
      <c r="H141" s="110">
        <f>SUM(H138:H140)</f>
        <v>113190138.28</v>
      </c>
      <c r="I141" s="129"/>
      <c r="J141" s="68">
        <f>SUM(J138:J140)</f>
        <v>4.5925999999999995E-2</v>
      </c>
      <c r="K141" s="68">
        <f>SUM(K138:K140)</f>
        <v>5.3392000000000002E-2</v>
      </c>
      <c r="L141" s="36"/>
      <c r="N141" s="1"/>
      <c r="O141" s="127"/>
      <c r="P141" s="126"/>
      <c r="Q141" s="87"/>
      <c r="W141" s="87"/>
    </row>
    <row r="142" spans="1:23" x14ac:dyDescent="0.2">
      <c r="A142" s="1"/>
      <c r="B142" s="1"/>
      <c r="O142" s="127"/>
      <c r="P142" s="128"/>
    </row>
    <row r="143" spans="1:23" x14ac:dyDescent="0.2">
      <c r="A143" s="1"/>
      <c r="B143" s="22" t="s">
        <v>162</v>
      </c>
      <c r="O143" s="127"/>
      <c r="P143" s="128"/>
    </row>
    <row r="144" spans="1:23" x14ac:dyDescent="0.2">
      <c r="A144" s="1"/>
      <c r="B144" s="1"/>
      <c r="O144" s="127"/>
      <c r="P144" s="126"/>
    </row>
    <row r="145" spans="1:17" ht="22.5" x14ac:dyDescent="0.2">
      <c r="A145" s="1"/>
      <c r="B145" s="66" t="s">
        <v>96</v>
      </c>
      <c r="C145" s="66" t="s">
        <v>161</v>
      </c>
      <c r="D145" s="66" t="s">
        <v>160</v>
      </c>
      <c r="E145" s="66" t="s">
        <v>159</v>
      </c>
      <c r="F145" s="66" t="s">
        <v>94</v>
      </c>
      <c r="G145" s="66" t="s">
        <v>93</v>
      </c>
      <c r="H145" s="66" t="s">
        <v>92</v>
      </c>
      <c r="I145" s="66" t="s">
        <v>91</v>
      </c>
      <c r="J145" s="66" t="s">
        <v>50</v>
      </c>
      <c r="K145" s="66" t="s">
        <v>49</v>
      </c>
      <c r="L145" s="66" t="s">
        <v>48</v>
      </c>
      <c r="O145" s="127"/>
      <c r="P145" s="126"/>
    </row>
    <row r="146" spans="1:17" ht="67.5" x14ac:dyDescent="0.2">
      <c r="A146" s="1"/>
      <c r="B146" s="77" t="s">
        <v>158</v>
      </c>
      <c r="C146" s="76" t="s">
        <v>157</v>
      </c>
      <c r="D146" s="125">
        <v>42776</v>
      </c>
      <c r="E146" s="124">
        <v>89249</v>
      </c>
      <c r="F146" s="76">
        <v>2.5</v>
      </c>
      <c r="G146" s="92">
        <v>112.8514</v>
      </c>
      <c r="H146" s="123">
        <v>10071874.6</v>
      </c>
      <c r="I146" s="122">
        <v>0.71889999999999998</v>
      </c>
      <c r="J146" s="72">
        <v>4.0870000000000004E-3</v>
      </c>
      <c r="K146" s="72">
        <v>4.751E-3</v>
      </c>
      <c r="L146" s="121" t="s">
        <v>99</v>
      </c>
      <c r="O146" s="120"/>
      <c r="P146" s="52"/>
      <c r="Q146" s="1"/>
    </row>
    <row r="147" spans="1:17" ht="67.5" x14ac:dyDescent="0.2">
      <c r="A147" s="1"/>
      <c r="B147" s="77" t="s">
        <v>156</v>
      </c>
      <c r="C147" s="76" t="s">
        <v>155</v>
      </c>
      <c r="D147" s="125">
        <v>45308</v>
      </c>
      <c r="E147" s="124">
        <v>1311691</v>
      </c>
      <c r="F147" s="76">
        <v>2.5</v>
      </c>
      <c r="G147" s="92">
        <v>0</v>
      </c>
      <c r="H147" s="123">
        <v>0</v>
      </c>
      <c r="I147" s="122">
        <v>0.18870000000000001</v>
      </c>
      <c r="J147" s="72">
        <v>0</v>
      </c>
      <c r="K147" s="72">
        <v>0</v>
      </c>
      <c r="L147" s="121" t="s">
        <v>154</v>
      </c>
      <c r="O147" s="120"/>
      <c r="P147" s="52"/>
      <c r="Q147" s="1"/>
    </row>
    <row r="148" spans="1:17" x14ac:dyDescent="0.2">
      <c r="A148" s="1"/>
      <c r="B148" s="36" t="s">
        <v>43</v>
      </c>
      <c r="C148" s="36"/>
      <c r="D148" s="36"/>
      <c r="E148" s="36"/>
      <c r="F148" s="36"/>
      <c r="G148" s="36"/>
      <c r="H148" s="119">
        <f>SUM(H146:H147)</f>
        <v>10071874.6</v>
      </c>
      <c r="I148" s="68"/>
      <c r="J148" s="68">
        <f>SUM(J146:J147)</f>
        <v>4.0870000000000004E-3</v>
      </c>
      <c r="K148" s="68">
        <f>SUM(K146:K147)</f>
        <v>4.751E-3</v>
      </c>
      <c r="L148" s="36"/>
      <c r="N148" s="118"/>
      <c r="O148" s="117"/>
      <c r="P148" s="52"/>
    </row>
    <row r="149" spans="1:17" x14ac:dyDescent="0.2">
      <c r="A149" s="1"/>
      <c r="B149" s="36"/>
      <c r="C149" s="36"/>
      <c r="D149" s="36"/>
      <c r="E149" s="36"/>
      <c r="F149" s="36"/>
      <c r="G149" s="36"/>
      <c r="H149" s="69"/>
      <c r="I149" s="69"/>
      <c r="J149" s="69"/>
      <c r="K149" s="69"/>
      <c r="L149" s="36"/>
    </row>
    <row r="150" spans="1:17" x14ac:dyDescent="0.2">
      <c r="A150" s="1"/>
      <c r="B150" s="22" t="s">
        <v>153</v>
      </c>
      <c r="C150" s="36"/>
      <c r="D150" s="36"/>
      <c r="E150" s="36"/>
      <c r="F150" s="36"/>
      <c r="G150" s="36"/>
      <c r="H150" s="69"/>
      <c r="I150" s="69"/>
      <c r="J150" s="69"/>
      <c r="K150" s="69"/>
      <c r="L150" s="36"/>
    </row>
    <row r="151" spans="1:17" x14ac:dyDescent="0.2">
      <c r="A151" s="1"/>
      <c r="B151" s="26" t="s">
        <v>21</v>
      </c>
      <c r="C151" s="36"/>
      <c r="D151" s="36"/>
      <c r="E151" s="36"/>
      <c r="F151" s="36"/>
      <c r="G151" s="36"/>
      <c r="H151" s="69"/>
      <c r="I151" s="69"/>
      <c r="J151" s="69"/>
      <c r="K151" s="69"/>
      <c r="L151" s="36"/>
    </row>
    <row r="152" spans="1:17" x14ac:dyDescent="0.2">
      <c r="A152" s="1"/>
      <c r="B152" s="1"/>
      <c r="C152" s="36"/>
      <c r="D152" s="36"/>
      <c r="E152" s="36"/>
      <c r="F152" s="36"/>
      <c r="G152" s="36"/>
      <c r="H152" s="69"/>
      <c r="I152" s="69"/>
      <c r="J152" s="69"/>
      <c r="K152" s="69"/>
      <c r="L152" s="36"/>
    </row>
    <row r="153" spans="1:17" x14ac:dyDescent="0.2">
      <c r="A153" s="22"/>
      <c r="B153" s="22" t="s">
        <v>152</v>
      </c>
    </row>
    <row r="154" spans="1:17" x14ac:dyDescent="0.2">
      <c r="A154" s="1"/>
      <c r="B154" s="26" t="s">
        <v>21</v>
      </c>
    </row>
    <row r="155" spans="1:17" x14ac:dyDescent="0.2">
      <c r="A155" s="1"/>
      <c r="B155" s="1"/>
    </row>
    <row r="156" spans="1:17" x14ac:dyDescent="0.2">
      <c r="A156" s="22"/>
      <c r="B156" s="22" t="s">
        <v>151</v>
      </c>
    </row>
    <row r="157" spans="1:17" x14ac:dyDescent="0.2">
      <c r="A157" s="1"/>
      <c r="B157" s="26" t="s">
        <v>21</v>
      </c>
    </row>
    <row r="158" spans="1:17" x14ac:dyDescent="0.2">
      <c r="A158" s="1"/>
      <c r="B158" s="1"/>
    </row>
    <row r="159" spans="1:17" x14ac:dyDescent="0.2">
      <c r="A159" s="1"/>
      <c r="B159" s="22" t="s">
        <v>150</v>
      </c>
      <c r="O159" s="2"/>
    </row>
    <row r="160" spans="1:17" x14ac:dyDescent="0.2">
      <c r="A160" s="1"/>
      <c r="B160" s="26" t="s">
        <v>21</v>
      </c>
    </row>
    <row r="161" spans="1:26" x14ac:dyDescent="0.2">
      <c r="A161" s="1"/>
      <c r="B161" s="1"/>
    </row>
    <row r="162" spans="1:26" x14ac:dyDescent="0.2">
      <c r="A162" s="22"/>
      <c r="B162" s="22" t="s">
        <v>149</v>
      </c>
    </row>
    <row r="163" spans="1:26" s="26" customFormat="1" x14ac:dyDescent="0.2">
      <c r="C163" s="115"/>
      <c r="D163" s="115"/>
      <c r="E163" s="115"/>
      <c r="F163" s="115"/>
      <c r="G163" s="116"/>
      <c r="H163" s="116"/>
      <c r="I163" s="116"/>
      <c r="J163" s="116"/>
      <c r="K163" s="116"/>
      <c r="L163" s="116"/>
      <c r="M163" s="115"/>
      <c r="N163" s="115"/>
      <c r="O163" s="115"/>
      <c r="P163" s="115"/>
      <c r="Q163" s="115"/>
      <c r="R163" s="115"/>
      <c r="S163" s="115"/>
    </row>
    <row r="164" spans="1:26" s="51" customFormat="1" hidden="1" outlineLevel="1" x14ac:dyDescent="0.2">
      <c r="A164" s="52"/>
    </row>
    <row r="165" spans="1:26" s="51" customFormat="1" ht="11.25" hidden="1" customHeight="1" outlineLevel="1" x14ac:dyDescent="0.2">
      <c r="A165" s="52"/>
      <c r="U165" s="114"/>
      <c r="V165" s="113"/>
      <c r="X165" s="113"/>
      <c r="Z165" s="113"/>
    </row>
    <row r="166" spans="1:26" s="51" customFormat="1" ht="21.75" hidden="1" customHeight="1" outlineLevel="1" x14ac:dyDescent="0.2">
      <c r="A166" s="52"/>
      <c r="U166" s="114"/>
      <c r="V166" s="113"/>
      <c r="X166" s="113"/>
      <c r="Z166" s="113"/>
    </row>
    <row r="167" spans="1:26" s="51" customFormat="1" ht="21.75" hidden="1" customHeight="1" outlineLevel="1" x14ac:dyDescent="0.2">
      <c r="A167" s="52"/>
      <c r="U167" s="114"/>
      <c r="V167" s="113"/>
      <c r="X167" s="113"/>
      <c r="Z167" s="113"/>
    </row>
    <row r="168" spans="1:26" s="51" customFormat="1" ht="21.75" hidden="1" customHeight="1" outlineLevel="1" x14ac:dyDescent="0.2">
      <c r="A168" s="52"/>
      <c r="U168" s="114"/>
      <c r="V168" s="113"/>
      <c r="X168" s="113"/>
      <c r="Z168" s="113"/>
    </row>
    <row r="169" spans="1:26" s="51" customFormat="1" ht="10.5" hidden="1" customHeight="1" outlineLevel="1" x14ac:dyDescent="0.2">
      <c r="A169" s="52"/>
      <c r="U169" s="114"/>
      <c r="V169" s="113"/>
      <c r="X169" s="113"/>
      <c r="Z169" s="113"/>
    </row>
    <row r="170" spans="1:26" s="51" customFormat="1" hidden="1" outlineLevel="1" x14ac:dyDescent="0.2">
      <c r="A170" s="52"/>
      <c r="X170" s="113"/>
    </row>
    <row r="171" spans="1:26" s="51" customFormat="1" hidden="1" outlineLevel="1" x14ac:dyDescent="0.2">
      <c r="A171" s="52"/>
    </row>
    <row r="172" spans="1:26" collapsed="1" x14ac:dyDescent="0.2">
      <c r="A172" s="1"/>
      <c r="U172" s="2"/>
      <c r="W172" s="1"/>
    </row>
    <row r="173" spans="1:26" x14ac:dyDescent="0.2">
      <c r="A173" s="1"/>
      <c r="B173" s="22" t="s">
        <v>148</v>
      </c>
      <c r="Q173" s="1"/>
      <c r="U173" s="2"/>
      <c r="W173" s="1"/>
    </row>
    <row r="174" spans="1:26" x14ac:dyDescent="0.2">
      <c r="A174" s="1"/>
      <c r="B174" s="26" t="s">
        <v>21</v>
      </c>
      <c r="Q174" s="1"/>
      <c r="U174" s="2"/>
      <c r="W174" s="1"/>
    </row>
    <row r="175" spans="1:26" x14ac:dyDescent="0.2">
      <c r="A175" s="1"/>
      <c r="B175" s="36"/>
      <c r="C175" s="36"/>
      <c r="D175" s="36"/>
      <c r="E175" s="36"/>
      <c r="F175" s="36"/>
      <c r="G175" s="69"/>
      <c r="H175" s="68"/>
      <c r="I175" s="68"/>
      <c r="J175" s="68"/>
      <c r="K175" s="36"/>
      <c r="L175" s="36"/>
      <c r="M175" s="69"/>
      <c r="N175" s="68"/>
      <c r="O175" s="68"/>
      <c r="P175" s="68"/>
      <c r="Q175" s="111"/>
      <c r="R175" s="107"/>
      <c r="U175" s="2"/>
      <c r="W175" s="1"/>
    </row>
    <row r="176" spans="1:26" x14ac:dyDescent="0.2">
      <c r="A176" s="1"/>
      <c r="B176" s="22" t="s">
        <v>147</v>
      </c>
      <c r="J176" s="68"/>
      <c r="K176" s="36"/>
      <c r="L176" s="36"/>
      <c r="M176" s="69"/>
      <c r="N176" s="68"/>
      <c r="O176" s="68"/>
      <c r="P176" s="68"/>
      <c r="Q176" s="111"/>
      <c r="R176" s="107"/>
      <c r="U176" s="2"/>
      <c r="W176" s="1"/>
    </row>
    <row r="177" spans="1:23" x14ac:dyDescent="0.2">
      <c r="A177" s="1"/>
      <c r="B177" s="26" t="s">
        <v>21</v>
      </c>
      <c r="J177" s="68"/>
      <c r="K177" s="36"/>
      <c r="L177" s="36"/>
      <c r="M177" s="69"/>
      <c r="N177" s="68"/>
      <c r="O177" s="68"/>
      <c r="P177" s="68"/>
      <c r="Q177" s="111"/>
      <c r="R177" s="107"/>
      <c r="U177" s="2"/>
      <c r="W177" s="1"/>
    </row>
    <row r="178" spans="1:23" x14ac:dyDescent="0.2">
      <c r="A178" s="1"/>
      <c r="B178" s="1"/>
      <c r="Q178" s="1"/>
      <c r="T178" s="2"/>
      <c r="W178" s="1"/>
    </row>
    <row r="179" spans="1:23" ht="12.75" x14ac:dyDescent="0.2">
      <c r="A179" s="1"/>
      <c r="B179" s="13" t="s">
        <v>146</v>
      </c>
    </row>
    <row r="180" spans="1:23" x14ac:dyDescent="0.2">
      <c r="A180" s="1"/>
      <c r="B180" s="22"/>
    </row>
    <row r="181" spans="1:23" x14ac:dyDescent="0.2">
      <c r="A181" s="1"/>
      <c r="B181" s="22" t="s">
        <v>145</v>
      </c>
    </row>
    <row r="182" spans="1:23" x14ac:dyDescent="0.2">
      <c r="A182" s="22"/>
      <c r="B182" s="26" t="s">
        <v>21</v>
      </c>
    </row>
    <row r="183" spans="1:23" s="22" customFormat="1" x14ac:dyDescent="0.2">
      <c r="A183" s="1"/>
      <c r="H183" s="112"/>
      <c r="I183" s="112"/>
      <c r="J183" s="108"/>
      <c r="K183" s="107"/>
      <c r="L183" s="107"/>
      <c r="Q183" s="87"/>
      <c r="W183" s="87"/>
    </row>
    <row r="184" spans="1:23" s="22" customFormat="1" x14ac:dyDescent="0.2">
      <c r="B184" s="22" t="s">
        <v>144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1"/>
      <c r="W184" s="87"/>
    </row>
    <row r="185" spans="1:23" s="22" customFormat="1" x14ac:dyDescent="0.2">
      <c r="B185" s="26" t="s">
        <v>21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W185" s="87"/>
    </row>
    <row r="186" spans="1:23" s="22" customFormat="1" x14ac:dyDescent="0.2">
      <c r="B186" s="36"/>
      <c r="C186" s="36"/>
      <c r="D186" s="36"/>
      <c r="E186" s="36"/>
      <c r="F186" s="36"/>
      <c r="G186" s="110"/>
      <c r="H186" s="69"/>
      <c r="I186" s="68"/>
      <c r="J186" s="68"/>
      <c r="K186" s="36"/>
      <c r="L186" s="36"/>
      <c r="M186" s="36"/>
      <c r="N186" s="69"/>
      <c r="O186" s="68"/>
      <c r="P186" s="68"/>
      <c r="Q186" s="111"/>
      <c r="R186" s="107"/>
      <c r="W186" s="87"/>
    </row>
    <row r="187" spans="1:23" x14ac:dyDescent="0.2">
      <c r="A187" s="22"/>
      <c r="B187" s="22" t="s">
        <v>143</v>
      </c>
    </row>
    <row r="188" spans="1:23" x14ac:dyDescent="0.2">
      <c r="A188" s="22"/>
      <c r="B188" s="26" t="s">
        <v>21</v>
      </c>
    </row>
    <row r="189" spans="1:23" s="22" customFormat="1" x14ac:dyDescent="0.2">
      <c r="A189" s="36"/>
      <c r="B189" s="36"/>
      <c r="C189" s="36"/>
      <c r="D189" s="36"/>
      <c r="E189" s="36"/>
      <c r="F189" s="36"/>
      <c r="G189" s="110"/>
      <c r="H189" s="69"/>
      <c r="I189" s="68"/>
      <c r="J189" s="68"/>
      <c r="K189" s="36"/>
      <c r="L189" s="36"/>
      <c r="M189" s="36"/>
      <c r="N189" s="69"/>
      <c r="O189" s="69"/>
      <c r="P189" s="68"/>
      <c r="Q189" s="69"/>
      <c r="R189" s="68"/>
      <c r="S189" s="68"/>
      <c r="T189" s="68"/>
      <c r="W189" s="87"/>
    </row>
    <row r="190" spans="1:23" s="22" customFormat="1" x14ac:dyDescent="0.2">
      <c r="A190" s="36"/>
      <c r="B190" s="22" t="s">
        <v>142</v>
      </c>
      <c r="C190" s="1"/>
      <c r="D190" s="1"/>
      <c r="E190" s="1"/>
      <c r="F190" s="1"/>
      <c r="G190" s="1"/>
      <c r="H190" s="1"/>
      <c r="I190" s="1"/>
      <c r="J190" s="68"/>
      <c r="K190" s="36"/>
      <c r="L190" s="36"/>
      <c r="M190" s="36"/>
      <c r="N190" s="69"/>
      <c r="O190" s="69"/>
      <c r="P190" s="68"/>
      <c r="Q190" s="69"/>
      <c r="R190" s="68"/>
      <c r="S190" s="68"/>
      <c r="T190" s="68"/>
      <c r="W190" s="87"/>
    </row>
    <row r="191" spans="1:23" s="22" customFormat="1" x14ac:dyDescent="0.2">
      <c r="A191" s="36"/>
      <c r="B191" s="26" t="s">
        <v>21</v>
      </c>
      <c r="C191" s="1"/>
      <c r="D191" s="1"/>
      <c r="E191" s="1"/>
      <c r="F191" s="1"/>
      <c r="G191" s="1"/>
      <c r="H191" s="1"/>
      <c r="I191" s="1"/>
      <c r="J191" s="68"/>
      <c r="K191" s="36"/>
      <c r="L191" s="36"/>
      <c r="M191" s="36"/>
      <c r="N191" s="69"/>
      <c r="O191" s="69"/>
      <c r="P191" s="68"/>
      <c r="Q191" s="69"/>
      <c r="R191" s="68"/>
      <c r="S191" s="68"/>
      <c r="T191" s="68"/>
      <c r="W191" s="87"/>
    </row>
    <row r="192" spans="1:23" s="22" customFormat="1" x14ac:dyDescent="0.2">
      <c r="A192" s="36"/>
      <c r="B192" s="36"/>
      <c r="C192" s="36"/>
      <c r="D192" s="36"/>
      <c r="E192" s="36"/>
      <c r="F192" s="36"/>
      <c r="G192" s="69"/>
      <c r="H192" s="68"/>
      <c r="I192" s="68"/>
      <c r="J192" s="68"/>
      <c r="K192" s="36"/>
      <c r="L192" s="36"/>
      <c r="M192" s="36"/>
      <c r="N192" s="69"/>
      <c r="O192" s="69"/>
      <c r="P192" s="68"/>
      <c r="Q192" s="69"/>
      <c r="R192" s="68"/>
      <c r="S192" s="68"/>
      <c r="T192" s="68"/>
      <c r="W192" s="87"/>
    </row>
    <row r="193" spans="1:26" s="22" customFormat="1" x14ac:dyDescent="0.2">
      <c r="A193" s="36"/>
      <c r="B193" s="22" t="s">
        <v>141</v>
      </c>
      <c r="C193" s="1"/>
      <c r="D193" s="1"/>
      <c r="E193" s="1"/>
      <c r="F193" s="1"/>
      <c r="G193" s="1"/>
      <c r="H193" s="1"/>
      <c r="I193" s="1"/>
      <c r="J193" s="68"/>
      <c r="K193" s="36"/>
      <c r="L193" s="36"/>
      <c r="M193" s="36"/>
      <c r="N193" s="69"/>
      <c r="O193" s="69"/>
      <c r="P193" s="68"/>
      <c r="Q193" s="69"/>
      <c r="R193" s="68"/>
      <c r="S193" s="68"/>
      <c r="T193" s="68"/>
      <c r="W193" s="87"/>
    </row>
    <row r="194" spans="1:26" s="22" customFormat="1" x14ac:dyDescent="0.2">
      <c r="A194" s="36"/>
      <c r="B194" s="26" t="s">
        <v>21</v>
      </c>
      <c r="C194" s="1"/>
      <c r="D194" s="1"/>
      <c r="E194" s="1"/>
      <c r="F194" s="1"/>
      <c r="G194" s="1"/>
      <c r="H194" s="1"/>
      <c r="I194" s="1"/>
      <c r="J194" s="68"/>
      <c r="K194" s="36"/>
      <c r="L194" s="36"/>
      <c r="M194" s="36"/>
      <c r="N194" s="69"/>
      <c r="O194" s="69"/>
      <c r="P194" s="68"/>
      <c r="Q194" s="69"/>
      <c r="R194" s="68"/>
      <c r="S194" s="68"/>
      <c r="T194" s="68"/>
      <c r="W194" s="87"/>
    </row>
    <row r="195" spans="1:26" s="22" customFormat="1" x14ac:dyDescent="0.2">
      <c r="A195" s="36"/>
      <c r="B195" s="36"/>
      <c r="C195" s="36"/>
      <c r="D195" s="36"/>
      <c r="E195" s="36"/>
      <c r="F195" s="36"/>
      <c r="G195" s="69"/>
      <c r="H195" s="68"/>
      <c r="I195" s="68"/>
      <c r="J195" s="68"/>
      <c r="K195" s="36"/>
      <c r="L195" s="36"/>
      <c r="M195" s="36"/>
      <c r="N195" s="69"/>
      <c r="O195" s="69"/>
      <c r="P195" s="68"/>
      <c r="Q195" s="69"/>
      <c r="R195" s="68"/>
      <c r="S195" s="68"/>
      <c r="T195" s="68"/>
      <c r="W195" s="87"/>
    </row>
    <row r="196" spans="1:26" ht="12.75" x14ac:dyDescent="0.2">
      <c r="A196" s="1"/>
      <c r="B196" s="13" t="s">
        <v>140</v>
      </c>
    </row>
    <row r="197" spans="1:26" x14ac:dyDescent="0.2">
      <c r="A197" s="1"/>
      <c r="B197" s="1"/>
    </row>
    <row r="198" spans="1:26" x14ac:dyDescent="0.2">
      <c r="A198" s="22"/>
      <c r="B198" s="22" t="s">
        <v>139</v>
      </c>
    </row>
    <row r="199" spans="1:26" x14ac:dyDescent="0.2">
      <c r="A199" s="22"/>
      <c r="B199" s="26" t="s">
        <v>21</v>
      </c>
    </row>
    <row r="200" spans="1:26" x14ac:dyDescent="0.2">
      <c r="A200" s="22"/>
      <c r="B200" s="22"/>
      <c r="C200" s="22"/>
      <c r="D200" s="22"/>
      <c r="E200" s="22"/>
      <c r="F200" s="22"/>
      <c r="G200" s="22"/>
      <c r="K200" s="109"/>
      <c r="L200" s="109"/>
      <c r="M200" s="109"/>
      <c r="N200" s="108"/>
      <c r="O200" s="107"/>
      <c r="P200" s="107"/>
      <c r="Q200" s="22"/>
      <c r="T200" s="2"/>
      <c r="W200" s="1"/>
      <c r="Z200" s="2"/>
    </row>
    <row r="201" spans="1:26" x14ac:dyDescent="0.2">
      <c r="A201" s="22"/>
      <c r="B201" s="22" t="s">
        <v>138</v>
      </c>
      <c r="S201" s="22"/>
      <c r="T201" s="22"/>
      <c r="U201" s="22"/>
      <c r="V201" s="22"/>
      <c r="W201" s="1"/>
      <c r="Z201" s="2"/>
    </row>
    <row r="202" spans="1:26" x14ac:dyDescent="0.2">
      <c r="A202" s="22"/>
      <c r="B202" s="26" t="s">
        <v>21</v>
      </c>
      <c r="Q202" s="1"/>
      <c r="S202" s="22"/>
      <c r="T202" s="22"/>
      <c r="U202" s="22"/>
      <c r="V202" s="22"/>
      <c r="W202" s="1"/>
      <c r="Z202" s="2"/>
    </row>
    <row r="203" spans="1:26" x14ac:dyDescent="0.2">
      <c r="A203" s="22"/>
      <c r="B203" s="22"/>
      <c r="C203" s="22"/>
      <c r="D203" s="22"/>
      <c r="E203" s="22"/>
      <c r="F203" s="22"/>
      <c r="G203" s="22"/>
      <c r="K203" s="109"/>
      <c r="L203" s="109"/>
      <c r="M203" s="109"/>
      <c r="N203" s="108"/>
      <c r="O203" s="107"/>
      <c r="P203" s="107"/>
      <c r="Q203" s="22"/>
      <c r="T203" s="2"/>
      <c r="W203" s="1"/>
      <c r="Z203" s="2"/>
    </row>
    <row r="204" spans="1:26" x14ac:dyDescent="0.2">
      <c r="A204" s="22"/>
      <c r="B204" s="22" t="s">
        <v>137</v>
      </c>
      <c r="K204" s="109"/>
      <c r="L204" s="109"/>
      <c r="M204" s="109"/>
      <c r="N204" s="108"/>
      <c r="O204" s="107"/>
      <c r="P204" s="107"/>
      <c r="Q204" s="22"/>
      <c r="T204" s="2"/>
      <c r="W204" s="1"/>
      <c r="Z204" s="2"/>
    </row>
    <row r="205" spans="1:26" x14ac:dyDescent="0.2">
      <c r="A205" s="22"/>
      <c r="B205" s="26" t="s">
        <v>21</v>
      </c>
      <c r="K205" s="109"/>
      <c r="L205" s="109"/>
      <c r="M205" s="109"/>
      <c r="N205" s="108"/>
      <c r="O205" s="107"/>
      <c r="P205" s="107"/>
      <c r="Q205" s="22"/>
      <c r="T205" s="2"/>
      <c r="W205" s="1"/>
      <c r="Z205" s="2"/>
    </row>
    <row r="206" spans="1:26" x14ac:dyDescent="0.2">
      <c r="A206" s="22"/>
      <c r="B206" s="22"/>
      <c r="C206" s="22"/>
      <c r="D206" s="22"/>
      <c r="E206" s="22"/>
      <c r="F206" s="22"/>
      <c r="G206" s="22"/>
      <c r="I206" s="109"/>
      <c r="J206" s="109"/>
      <c r="K206" s="108"/>
      <c r="L206" s="107"/>
      <c r="M206" s="107"/>
      <c r="N206" s="22"/>
    </row>
    <row r="207" spans="1:26" x14ac:dyDescent="0.2">
      <c r="A207" s="22"/>
      <c r="B207" s="22" t="s">
        <v>136</v>
      </c>
      <c r="J207" s="68"/>
      <c r="K207" s="108"/>
      <c r="L207" s="107"/>
      <c r="M207" s="107"/>
      <c r="N207" s="22"/>
    </row>
    <row r="208" spans="1:26" x14ac:dyDescent="0.2">
      <c r="A208" s="22"/>
      <c r="B208" s="26" t="s">
        <v>21</v>
      </c>
      <c r="J208" s="68"/>
      <c r="K208" s="108"/>
      <c r="L208" s="107"/>
      <c r="M208" s="107"/>
      <c r="N208" s="22"/>
    </row>
    <row r="209" spans="1:23" x14ac:dyDescent="0.2">
      <c r="A209" s="22"/>
      <c r="B209" s="36"/>
      <c r="C209" s="36"/>
      <c r="D209" s="36"/>
      <c r="E209" s="36"/>
      <c r="F209" s="36"/>
      <c r="G209" s="69"/>
      <c r="H209" s="68"/>
      <c r="I209" s="68"/>
      <c r="J209" s="68"/>
      <c r="K209" s="108"/>
      <c r="L209" s="107"/>
      <c r="M209" s="107"/>
      <c r="N209" s="22"/>
    </row>
    <row r="210" spans="1:23" ht="12.75" x14ac:dyDescent="0.2">
      <c r="A210" s="1"/>
      <c r="B210" s="13" t="s">
        <v>135</v>
      </c>
    </row>
    <row r="211" spans="1:23" x14ac:dyDescent="0.2">
      <c r="A211" s="22"/>
      <c r="B211" s="26" t="s">
        <v>21</v>
      </c>
    </row>
    <row r="212" spans="1:23" x14ac:dyDescent="0.2">
      <c r="A212" s="22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</row>
    <row r="213" spans="1:23" x14ac:dyDescent="0.2">
      <c r="A213" s="22"/>
      <c r="B213" s="22" t="s">
        <v>134</v>
      </c>
      <c r="C213" s="25"/>
      <c r="D213" s="25"/>
      <c r="E213" s="25"/>
      <c r="F213" s="25"/>
      <c r="G213" s="25"/>
      <c r="H213" s="25"/>
      <c r="J213" s="2"/>
      <c r="P213" s="2"/>
      <c r="Q213" s="1"/>
      <c r="W213" s="1"/>
    </row>
    <row r="214" spans="1:23" x14ac:dyDescent="0.2">
      <c r="A214" s="22"/>
      <c r="B214" s="26" t="s">
        <v>21</v>
      </c>
      <c r="C214" s="25"/>
      <c r="D214" s="25"/>
      <c r="E214" s="25"/>
      <c r="F214" s="25"/>
      <c r="G214" s="25"/>
      <c r="H214" s="25"/>
      <c r="J214" s="2"/>
      <c r="P214" s="2"/>
      <c r="Q214" s="1"/>
      <c r="W214" s="1"/>
    </row>
    <row r="215" spans="1:23" x14ac:dyDescent="0.2">
      <c r="A215" s="22"/>
      <c r="B215" s="1"/>
    </row>
    <row r="216" spans="1:23" ht="12.75" x14ac:dyDescent="0.2">
      <c r="A216" s="1"/>
      <c r="B216" s="13" t="s">
        <v>133</v>
      </c>
    </row>
    <row r="217" spans="1:23" x14ac:dyDescent="0.2">
      <c r="A217" s="22"/>
      <c r="B217" s="26" t="s">
        <v>21</v>
      </c>
    </row>
    <row r="218" spans="1:23" x14ac:dyDescent="0.2">
      <c r="A218" s="22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</row>
    <row r="219" spans="1:23" x14ac:dyDescent="0.2">
      <c r="A219" s="22"/>
      <c r="B219" s="22" t="s">
        <v>132</v>
      </c>
      <c r="C219" s="25"/>
      <c r="D219" s="25"/>
      <c r="E219" s="25"/>
      <c r="F219" s="25"/>
      <c r="G219" s="25"/>
      <c r="H219" s="25"/>
      <c r="J219" s="2"/>
    </row>
    <row r="220" spans="1:23" x14ac:dyDescent="0.2">
      <c r="A220" s="22"/>
      <c r="B220" s="26" t="s">
        <v>21</v>
      </c>
      <c r="C220" s="25"/>
      <c r="D220" s="25"/>
      <c r="E220" s="25"/>
      <c r="F220" s="25"/>
      <c r="G220" s="25"/>
      <c r="H220" s="25"/>
      <c r="J220" s="2"/>
    </row>
    <row r="221" spans="1:23" x14ac:dyDescent="0.2">
      <c r="A221" s="22"/>
      <c r="B221" s="1"/>
    </row>
    <row r="222" spans="1:23" ht="12.75" x14ac:dyDescent="0.2">
      <c r="A222" s="1"/>
      <c r="B222" s="13" t="s">
        <v>131</v>
      </c>
    </row>
    <row r="223" spans="1:23" x14ac:dyDescent="0.2">
      <c r="A223" s="22"/>
      <c r="B223" s="26" t="s">
        <v>21</v>
      </c>
    </row>
    <row r="224" spans="1:23" x14ac:dyDescent="0.2">
      <c r="A224" s="22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</row>
    <row r="225" spans="1:10" x14ac:dyDescent="0.2">
      <c r="A225" s="22"/>
      <c r="B225" s="22" t="s">
        <v>130</v>
      </c>
      <c r="C225" s="25"/>
      <c r="D225" s="25"/>
      <c r="E225" s="25"/>
      <c r="F225" s="25"/>
      <c r="G225" s="25"/>
      <c r="H225" s="25"/>
      <c r="J225" s="2"/>
    </row>
    <row r="226" spans="1:10" x14ac:dyDescent="0.2">
      <c r="A226" s="22"/>
      <c r="B226" s="26" t="s">
        <v>21</v>
      </c>
      <c r="C226" s="25"/>
      <c r="D226" s="25"/>
      <c r="E226" s="25"/>
      <c r="F226" s="25"/>
      <c r="G226" s="25"/>
      <c r="H226" s="25"/>
      <c r="J226" s="2"/>
    </row>
    <row r="228" spans="1:10" ht="12.75" x14ac:dyDescent="0.2">
      <c r="A228" s="1"/>
      <c r="B228" s="13" t="s">
        <v>129</v>
      </c>
    </row>
    <row r="230" spans="1:10" x14ac:dyDescent="0.2">
      <c r="B230" s="22" t="s">
        <v>128</v>
      </c>
    </row>
    <row r="231" spans="1:10" x14ac:dyDescent="0.2">
      <c r="B231" s="26" t="s">
        <v>21</v>
      </c>
    </row>
    <row r="232" spans="1:10" x14ac:dyDescent="0.2">
      <c r="B232" s="27"/>
    </row>
    <row r="233" spans="1:10" x14ac:dyDescent="0.2">
      <c r="B233" s="22" t="s">
        <v>127</v>
      </c>
    </row>
    <row r="234" spans="1:10" x14ac:dyDescent="0.2">
      <c r="B234" s="26" t="s">
        <v>21</v>
      </c>
    </row>
    <row r="235" spans="1:10" x14ac:dyDescent="0.2">
      <c r="B235" s="70"/>
    </row>
    <row r="236" spans="1:10" x14ac:dyDescent="0.2">
      <c r="B236" s="22" t="s">
        <v>126</v>
      </c>
    </row>
    <row r="237" spans="1:10" x14ac:dyDescent="0.2">
      <c r="B237" s="26" t="s">
        <v>21</v>
      </c>
    </row>
    <row r="239" spans="1:10" ht="12.75" x14ac:dyDescent="0.2">
      <c r="A239" s="1"/>
      <c r="B239" s="13" t="s">
        <v>125</v>
      </c>
    </row>
    <row r="240" spans="1:10" x14ac:dyDescent="0.2">
      <c r="A240" s="22"/>
      <c r="B240" s="1"/>
    </row>
    <row r="241" spans="1:23" x14ac:dyDescent="0.2">
      <c r="A241" s="22"/>
      <c r="B241" s="22" t="s">
        <v>124</v>
      </c>
    </row>
    <row r="242" spans="1:23" x14ac:dyDescent="0.2">
      <c r="A242" s="22"/>
      <c r="B242" s="22"/>
    </row>
    <row r="243" spans="1:23" x14ac:dyDescent="0.2">
      <c r="A243" s="22"/>
      <c r="B243" s="22" t="s">
        <v>123</v>
      </c>
    </row>
    <row r="244" spans="1:23" x14ac:dyDescent="0.2">
      <c r="A244" s="1"/>
      <c r="B244" s="1"/>
    </row>
    <row r="245" spans="1:23" ht="33.75" x14ac:dyDescent="0.2">
      <c r="A245" s="21"/>
      <c r="B245" s="66" t="s">
        <v>96</v>
      </c>
      <c r="C245" s="66" t="s">
        <v>95</v>
      </c>
      <c r="D245" s="66" t="s">
        <v>94</v>
      </c>
      <c r="E245" s="66" t="s">
        <v>93</v>
      </c>
      <c r="F245" s="66" t="s">
        <v>92</v>
      </c>
      <c r="G245" s="66" t="s">
        <v>91</v>
      </c>
      <c r="H245" s="66" t="s">
        <v>50</v>
      </c>
      <c r="I245" s="66" t="s">
        <v>49</v>
      </c>
      <c r="J245" s="66" t="s">
        <v>122</v>
      </c>
      <c r="K245" s="66" t="s">
        <v>48</v>
      </c>
      <c r="P245" s="2"/>
      <c r="Q245" s="1"/>
      <c r="V245" s="2"/>
      <c r="W245" s="1"/>
    </row>
    <row r="246" spans="1:23" ht="45" x14ac:dyDescent="0.2">
      <c r="A246" s="1"/>
      <c r="B246" s="103" t="s">
        <v>121</v>
      </c>
      <c r="C246" s="93">
        <v>23159</v>
      </c>
      <c r="D246" s="93">
        <v>10</v>
      </c>
      <c r="E246" s="101">
        <v>88.552999999999997</v>
      </c>
      <c r="F246" s="59">
        <v>2050798.93</v>
      </c>
      <c r="G246" s="90">
        <v>0.2</v>
      </c>
      <c r="H246" s="72">
        <v>8.3199999999999995E-4</v>
      </c>
      <c r="I246" s="72">
        <v>9.6699999999999998E-4</v>
      </c>
      <c r="J246" s="101" t="s">
        <v>100</v>
      </c>
      <c r="K246" s="105" t="s">
        <v>99</v>
      </c>
      <c r="P246" s="2"/>
      <c r="Q246" s="1"/>
      <c r="V246" s="2"/>
      <c r="W246" s="1"/>
    </row>
    <row r="247" spans="1:23" ht="45" x14ac:dyDescent="0.2">
      <c r="A247" s="3"/>
      <c r="B247" s="103" t="s">
        <v>84</v>
      </c>
      <c r="C247" s="93">
        <v>32016</v>
      </c>
      <c r="D247" s="93">
        <v>10</v>
      </c>
      <c r="E247" s="101">
        <v>187.40620000000001</v>
      </c>
      <c r="F247" s="59">
        <v>5999996.9000000004</v>
      </c>
      <c r="G247" s="90">
        <v>0.2</v>
      </c>
      <c r="H247" s="72">
        <v>2.434E-3</v>
      </c>
      <c r="I247" s="72">
        <v>2.8300000000000001E-3</v>
      </c>
      <c r="J247" s="101" t="s">
        <v>100</v>
      </c>
      <c r="K247" s="105" t="s">
        <v>99</v>
      </c>
      <c r="P247" s="2"/>
      <c r="Q247" s="1"/>
      <c r="V247" s="2"/>
      <c r="W247" s="1"/>
    </row>
    <row r="248" spans="1:23" ht="56.25" x14ac:dyDescent="0.2">
      <c r="A248" s="3"/>
      <c r="B248" s="103" t="s">
        <v>120</v>
      </c>
      <c r="C248" s="93">
        <v>203160</v>
      </c>
      <c r="D248" s="93">
        <v>10</v>
      </c>
      <c r="E248" s="101">
        <v>76.606200000000001</v>
      </c>
      <c r="F248" s="59">
        <v>15563315.59</v>
      </c>
      <c r="G248" s="90">
        <v>0.2</v>
      </c>
      <c r="H248" s="72">
        <v>6.3150000000000003E-3</v>
      </c>
      <c r="I248" s="72">
        <v>7.3410000000000003E-3</v>
      </c>
      <c r="J248" s="101" t="s">
        <v>100</v>
      </c>
      <c r="K248" s="105" t="s">
        <v>118</v>
      </c>
      <c r="P248" s="2"/>
      <c r="Q248" s="1"/>
      <c r="V248" s="2"/>
      <c r="W248" s="1"/>
    </row>
    <row r="249" spans="1:23" ht="56.25" x14ac:dyDescent="0.2">
      <c r="A249" s="3"/>
      <c r="B249" s="103" t="s">
        <v>119</v>
      </c>
      <c r="C249" s="93">
        <v>27554</v>
      </c>
      <c r="D249" s="93">
        <v>10</v>
      </c>
      <c r="E249" s="101">
        <v>111.2944</v>
      </c>
      <c r="F249" s="59">
        <v>3066605.9</v>
      </c>
      <c r="G249" s="90">
        <v>0.2</v>
      </c>
      <c r="H249" s="72">
        <v>1.2440000000000001E-3</v>
      </c>
      <c r="I249" s="72">
        <v>1.4469999999999999E-3</v>
      </c>
      <c r="J249" s="101" t="s">
        <v>100</v>
      </c>
      <c r="K249" s="105" t="s">
        <v>118</v>
      </c>
      <c r="P249" s="2"/>
      <c r="Q249" s="1"/>
      <c r="V249" s="2"/>
      <c r="W249" s="1"/>
    </row>
    <row r="250" spans="1:23" ht="56.25" x14ac:dyDescent="0.2">
      <c r="A250" s="3"/>
      <c r="B250" s="103" t="s">
        <v>81</v>
      </c>
      <c r="C250" s="93">
        <v>21237</v>
      </c>
      <c r="D250" s="93">
        <v>10</v>
      </c>
      <c r="E250" s="101">
        <v>149.31659999999999</v>
      </c>
      <c r="F250" s="59">
        <v>3171036.63</v>
      </c>
      <c r="G250" s="90">
        <v>0.2</v>
      </c>
      <c r="H250" s="72">
        <v>1.2869999999999999E-3</v>
      </c>
      <c r="I250" s="72">
        <v>1.4959999999999999E-3</v>
      </c>
      <c r="J250" s="101" t="s">
        <v>100</v>
      </c>
      <c r="K250" s="105" t="s">
        <v>118</v>
      </c>
      <c r="P250" s="2"/>
      <c r="Q250" s="1"/>
      <c r="V250" s="2"/>
      <c r="W250" s="1"/>
    </row>
    <row r="251" spans="1:23" ht="45" x14ac:dyDescent="0.2">
      <c r="A251" s="3"/>
      <c r="B251" s="103" t="s">
        <v>117</v>
      </c>
      <c r="C251" s="93">
        <v>6466226</v>
      </c>
      <c r="D251" s="93">
        <v>10</v>
      </c>
      <c r="E251" s="101">
        <v>54.034599999999998</v>
      </c>
      <c r="F251" s="59">
        <v>349399935.42000002</v>
      </c>
      <c r="G251" s="90">
        <v>0.19989999999999999</v>
      </c>
      <c r="H251" s="72">
        <v>0.141766</v>
      </c>
      <c r="I251" s="72">
        <v>0.16481399999999999</v>
      </c>
      <c r="J251" s="101" t="s">
        <v>100</v>
      </c>
      <c r="K251" s="105" t="s">
        <v>105</v>
      </c>
      <c r="P251" s="2"/>
      <c r="Q251" s="1"/>
      <c r="V251" s="2"/>
      <c r="W251" s="1"/>
    </row>
    <row r="252" spans="1:23" ht="45" x14ac:dyDescent="0.2">
      <c r="A252" s="3"/>
      <c r="B252" s="103" t="s">
        <v>79</v>
      </c>
      <c r="C252" s="93">
        <v>2875443</v>
      </c>
      <c r="D252" s="93">
        <v>10</v>
      </c>
      <c r="E252" s="101">
        <v>321.51560000000001</v>
      </c>
      <c r="F252" s="59">
        <v>924499781.40999997</v>
      </c>
      <c r="G252" s="90">
        <v>0.2</v>
      </c>
      <c r="H252" s="72">
        <v>0.375108</v>
      </c>
      <c r="I252" s="72">
        <v>0.43609300000000001</v>
      </c>
      <c r="J252" s="101" t="s">
        <v>100</v>
      </c>
      <c r="K252" s="105" t="s">
        <v>105</v>
      </c>
      <c r="P252" s="2"/>
      <c r="Q252" s="1"/>
      <c r="V252" s="2"/>
      <c r="W252" s="1"/>
    </row>
    <row r="253" spans="1:23" ht="45" x14ac:dyDescent="0.2">
      <c r="A253" s="3"/>
      <c r="B253" s="103" t="s">
        <v>116</v>
      </c>
      <c r="C253" s="93">
        <v>5314279</v>
      </c>
      <c r="D253" s="93">
        <v>10</v>
      </c>
      <c r="E253" s="101">
        <v>10.0794</v>
      </c>
      <c r="F253" s="59">
        <v>53564743.75</v>
      </c>
      <c r="G253" s="90">
        <v>0.1181</v>
      </c>
      <c r="H253" s="72">
        <v>2.1732999999999999E-2</v>
      </c>
      <c r="I253" s="72">
        <v>2.5267000000000001E-2</v>
      </c>
      <c r="J253" s="101" t="s">
        <v>100</v>
      </c>
      <c r="K253" s="105" t="s">
        <v>105</v>
      </c>
      <c r="P253" s="2"/>
      <c r="Q253" s="1"/>
      <c r="V253" s="2"/>
      <c r="W253" s="1"/>
    </row>
    <row r="254" spans="1:23" x14ac:dyDescent="0.2">
      <c r="A254" s="3"/>
      <c r="B254" s="103" t="s">
        <v>115</v>
      </c>
      <c r="C254" s="93">
        <v>1350988</v>
      </c>
      <c r="D254" s="93">
        <v>0.1</v>
      </c>
      <c r="E254" s="101">
        <v>0</v>
      </c>
      <c r="F254" s="59">
        <v>0</v>
      </c>
      <c r="G254" s="90">
        <v>9.7600000000000006E-2</v>
      </c>
      <c r="H254" s="72">
        <v>0</v>
      </c>
      <c r="I254" s="72">
        <v>0</v>
      </c>
      <c r="J254" s="101" t="s">
        <v>108</v>
      </c>
      <c r="K254" s="105" t="s">
        <v>102</v>
      </c>
      <c r="P254" s="2"/>
      <c r="Q254" s="1"/>
      <c r="V254" s="2"/>
      <c r="W254" s="1"/>
    </row>
    <row r="255" spans="1:23" ht="45" x14ac:dyDescent="0.2">
      <c r="A255" s="3"/>
      <c r="B255" s="103" t="s">
        <v>114</v>
      </c>
      <c r="C255" s="93">
        <v>132784</v>
      </c>
      <c r="D255" s="93">
        <v>10</v>
      </c>
      <c r="E255" s="101">
        <v>14.9709</v>
      </c>
      <c r="F255" s="59">
        <v>1987895.99</v>
      </c>
      <c r="G255" s="90">
        <v>0.4899</v>
      </c>
      <c r="H255" s="72">
        <v>8.0699999999999999E-4</v>
      </c>
      <c r="I255" s="72">
        <v>9.3800000000000003E-4</v>
      </c>
      <c r="J255" s="101" t="s">
        <v>100</v>
      </c>
      <c r="K255" s="105" t="s">
        <v>99</v>
      </c>
      <c r="P255" s="2"/>
      <c r="Q255" s="1"/>
      <c r="V255" s="2"/>
      <c r="W255" s="1"/>
    </row>
    <row r="256" spans="1:23" ht="56.25" x14ac:dyDescent="0.2">
      <c r="A256" s="3"/>
      <c r="B256" s="103" t="s">
        <v>113</v>
      </c>
      <c r="C256" s="93">
        <v>14871947</v>
      </c>
      <c r="D256" s="93">
        <v>1</v>
      </c>
      <c r="E256" s="101">
        <v>1.1698999999999999</v>
      </c>
      <c r="F256" s="59">
        <v>17398690.800000001</v>
      </c>
      <c r="G256" s="90">
        <v>6.4799999999999996E-2</v>
      </c>
      <c r="H256" s="72">
        <v>7.0590000000000002E-3</v>
      </c>
      <c r="I256" s="72">
        <v>8.2070000000000008E-3</v>
      </c>
      <c r="J256" s="101" t="s">
        <v>100</v>
      </c>
      <c r="K256" s="105" t="s">
        <v>112</v>
      </c>
      <c r="P256" s="2"/>
      <c r="Q256" s="1"/>
      <c r="V256" s="2"/>
      <c r="W256" s="1"/>
    </row>
    <row r="257" spans="1:61" x14ac:dyDescent="0.2">
      <c r="A257" s="3"/>
      <c r="B257" s="103" t="s">
        <v>111</v>
      </c>
      <c r="C257" s="93">
        <v>1595520</v>
      </c>
      <c r="D257" s="93">
        <v>2.5</v>
      </c>
      <c r="E257" s="101">
        <v>0</v>
      </c>
      <c r="F257" s="59">
        <v>0</v>
      </c>
      <c r="G257" s="90">
        <v>0.33260000000000001</v>
      </c>
      <c r="H257" s="72">
        <v>0</v>
      </c>
      <c r="I257" s="72">
        <v>0</v>
      </c>
      <c r="J257" s="101" t="s">
        <v>108</v>
      </c>
      <c r="K257" s="105" t="s">
        <v>102</v>
      </c>
      <c r="P257" s="2"/>
      <c r="Q257" s="1"/>
      <c r="V257" s="2"/>
      <c r="W257" s="1"/>
    </row>
    <row r="258" spans="1:61" x14ac:dyDescent="0.2">
      <c r="A258" s="3"/>
      <c r="B258" s="103" t="s">
        <v>110</v>
      </c>
      <c r="C258" s="93">
        <v>43263</v>
      </c>
      <c r="D258" s="93">
        <v>2.5</v>
      </c>
      <c r="E258" s="101">
        <v>0</v>
      </c>
      <c r="F258" s="59">
        <v>0</v>
      </c>
      <c r="G258" s="90">
        <v>0.17480000000000001</v>
      </c>
      <c r="H258" s="72">
        <v>0</v>
      </c>
      <c r="I258" s="72">
        <v>0</v>
      </c>
      <c r="J258" s="101" t="s">
        <v>108</v>
      </c>
      <c r="K258" s="105" t="s">
        <v>102</v>
      </c>
      <c r="P258" s="2"/>
      <c r="Q258" s="1"/>
      <c r="V258" s="2"/>
      <c r="W258" s="1"/>
    </row>
    <row r="259" spans="1:61" x14ac:dyDescent="0.2">
      <c r="A259" s="3"/>
      <c r="B259" s="103" t="s">
        <v>109</v>
      </c>
      <c r="C259" s="93">
        <v>132859</v>
      </c>
      <c r="D259" s="93">
        <v>2.5</v>
      </c>
      <c r="E259" s="101">
        <v>0</v>
      </c>
      <c r="F259" s="59">
        <v>0</v>
      </c>
      <c r="G259" s="90">
        <v>0.3</v>
      </c>
      <c r="H259" s="72">
        <v>0</v>
      </c>
      <c r="I259" s="72">
        <v>0</v>
      </c>
      <c r="J259" s="101" t="s">
        <v>108</v>
      </c>
      <c r="K259" s="105" t="s">
        <v>102</v>
      </c>
      <c r="P259" s="2"/>
      <c r="Q259" s="1"/>
      <c r="V259" s="2"/>
      <c r="W259" s="1"/>
    </row>
    <row r="260" spans="1:61" ht="56.25" x14ac:dyDescent="0.2">
      <c r="A260" s="3"/>
      <c r="B260" s="103" t="s">
        <v>107</v>
      </c>
      <c r="C260" s="93">
        <v>513754</v>
      </c>
      <c r="D260" s="93">
        <v>10</v>
      </c>
      <c r="E260" s="101">
        <v>0</v>
      </c>
      <c r="F260" s="59">
        <v>0</v>
      </c>
      <c r="G260" s="90">
        <v>0.2155</v>
      </c>
      <c r="H260" s="106">
        <v>0</v>
      </c>
      <c r="I260" s="72">
        <v>0</v>
      </c>
      <c r="J260" s="101" t="s">
        <v>100</v>
      </c>
      <c r="K260" s="105" t="s">
        <v>106</v>
      </c>
      <c r="P260" s="2"/>
      <c r="Q260" s="1"/>
      <c r="V260" s="2"/>
      <c r="W260" s="1"/>
    </row>
    <row r="261" spans="1:61" ht="45" x14ac:dyDescent="0.2">
      <c r="A261" s="3"/>
      <c r="B261" s="103" t="s">
        <v>77</v>
      </c>
      <c r="C261" s="93">
        <v>2011456</v>
      </c>
      <c r="D261" s="93">
        <v>10</v>
      </c>
      <c r="E261" s="101">
        <v>158.7407</v>
      </c>
      <c r="F261" s="59">
        <v>319299933.45999998</v>
      </c>
      <c r="G261" s="90">
        <v>0.4899</v>
      </c>
      <c r="H261" s="72">
        <v>0.129553</v>
      </c>
      <c r="I261" s="72">
        <v>0.150616</v>
      </c>
      <c r="J261" s="101" t="s">
        <v>100</v>
      </c>
      <c r="K261" s="105" t="s">
        <v>105</v>
      </c>
      <c r="P261" s="2"/>
      <c r="Q261" s="1"/>
      <c r="V261" s="2"/>
      <c r="W261" s="1"/>
    </row>
    <row r="262" spans="1:61" x14ac:dyDescent="0.2">
      <c r="A262" s="3"/>
      <c r="B262" s="103" t="s">
        <v>104</v>
      </c>
      <c r="C262" s="93">
        <v>198860</v>
      </c>
      <c r="D262" s="93">
        <v>78.78</v>
      </c>
      <c r="E262" s="101">
        <v>0</v>
      </c>
      <c r="F262" s="59">
        <v>0</v>
      </c>
      <c r="G262" s="90">
        <v>0.19900000000000001</v>
      </c>
      <c r="H262" s="72">
        <v>0</v>
      </c>
      <c r="I262" s="72">
        <v>0</v>
      </c>
      <c r="J262" s="101" t="s">
        <v>103</v>
      </c>
      <c r="K262" s="105" t="s">
        <v>102</v>
      </c>
      <c r="P262" s="2"/>
      <c r="Q262" s="1"/>
      <c r="V262" s="2"/>
      <c r="W262" s="1"/>
    </row>
    <row r="263" spans="1:61" ht="45" x14ac:dyDescent="0.2">
      <c r="A263" s="3"/>
      <c r="B263" s="103" t="s">
        <v>101</v>
      </c>
      <c r="C263" s="93">
        <v>6000000</v>
      </c>
      <c r="D263" s="93">
        <v>10</v>
      </c>
      <c r="E263" s="101">
        <v>4.7641</v>
      </c>
      <c r="F263" s="59">
        <v>28584600</v>
      </c>
      <c r="G263" s="90">
        <v>1</v>
      </c>
      <c r="H263" s="72">
        <v>1.1598000000000001E-2</v>
      </c>
      <c r="I263" s="72">
        <v>1.3483999999999999E-2</v>
      </c>
      <c r="J263" s="101" t="s">
        <v>100</v>
      </c>
      <c r="K263" s="105" t="s">
        <v>99</v>
      </c>
      <c r="P263" s="2"/>
      <c r="Q263" s="1"/>
      <c r="V263" s="2"/>
      <c r="W263" s="1"/>
    </row>
    <row r="264" spans="1:61" ht="6.75" customHeight="1" x14ac:dyDescent="0.2">
      <c r="A264" s="3"/>
      <c r="B264" s="103"/>
      <c r="C264" s="101"/>
      <c r="D264" s="101"/>
      <c r="E264" s="101"/>
      <c r="F264" s="59"/>
      <c r="G264" s="90"/>
      <c r="H264" s="102"/>
      <c r="I264" s="102"/>
      <c r="J264" s="101"/>
      <c r="K264" s="100"/>
      <c r="P264" s="2"/>
      <c r="Q264" s="1"/>
      <c r="V264" s="2"/>
      <c r="W264" s="1"/>
    </row>
    <row r="265" spans="1:61" x14ac:dyDescent="0.2">
      <c r="A265" s="36"/>
      <c r="B265" s="99" t="s">
        <v>43</v>
      </c>
      <c r="C265" s="98"/>
      <c r="D265" s="98"/>
      <c r="E265" s="98"/>
      <c r="F265" s="97">
        <f>SUM(F246:F264)</f>
        <v>1724587334.78</v>
      </c>
      <c r="G265" s="96"/>
      <c r="H265" s="96">
        <f>SUM(H246:H264)</f>
        <v>0.69973600000000002</v>
      </c>
      <c r="I265" s="96">
        <f>SUM(I246:I264)</f>
        <v>0.8135</v>
      </c>
      <c r="J265" s="96"/>
      <c r="K265" s="95"/>
      <c r="L265" s="36"/>
      <c r="M265" s="22"/>
      <c r="P265" s="22"/>
      <c r="Q265" s="22"/>
      <c r="R265" s="87"/>
      <c r="S265" s="22"/>
      <c r="T265" s="22"/>
      <c r="U265" s="22"/>
      <c r="V265" s="22"/>
      <c r="W265" s="22"/>
      <c r="X265" s="87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</row>
    <row r="266" spans="1:61" s="22" customFormat="1" x14ac:dyDescent="0.2">
      <c r="A266" s="4"/>
      <c r="B266" s="3"/>
      <c r="C266" s="1"/>
      <c r="D266" s="1"/>
      <c r="E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1"/>
      <c r="S266" s="1"/>
      <c r="T266" s="1"/>
      <c r="U266" s="1"/>
      <c r="V266" s="1"/>
      <c r="W266" s="2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</row>
    <row r="267" spans="1:61" x14ac:dyDescent="0.2">
      <c r="B267" s="36" t="s">
        <v>98</v>
      </c>
      <c r="F267" s="6"/>
      <c r="G267" s="6"/>
      <c r="H267" s="94"/>
      <c r="I267" s="94"/>
    </row>
    <row r="268" spans="1:61" x14ac:dyDescent="0.2">
      <c r="B268" s="26" t="s">
        <v>21</v>
      </c>
    </row>
    <row r="270" spans="1:61" x14ac:dyDescent="0.2">
      <c r="B270" s="22" t="s">
        <v>97</v>
      </c>
      <c r="C270" s="36"/>
      <c r="D270" s="36"/>
      <c r="E270" s="36"/>
      <c r="F270" s="36"/>
      <c r="G270" s="36"/>
      <c r="H270" s="69"/>
      <c r="I270" s="69"/>
      <c r="J270" s="69"/>
      <c r="K270" s="69"/>
      <c r="L270" s="36"/>
    </row>
    <row r="271" spans="1:61" x14ac:dyDescent="0.2">
      <c r="B271" s="1"/>
      <c r="C271" s="36"/>
      <c r="D271" s="36"/>
      <c r="E271" s="36"/>
      <c r="F271" s="36"/>
      <c r="G271" s="36"/>
      <c r="H271" s="69"/>
      <c r="I271" s="69"/>
      <c r="J271" s="69"/>
      <c r="K271" s="69"/>
      <c r="L271" s="36"/>
    </row>
    <row r="272" spans="1:61" ht="33.75" x14ac:dyDescent="0.2">
      <c r="B272" s="66" t="s">
        <v>96</v>
      </c>
      <c r="C272" s="66" t="s">
        <v>95</v>
      </c>
      <c r="D272" s="66" t="s">
        <v>94</v>
      </c>
      <c r="E272" s="66" t="s">
        <v>93</v>
      </c>
      <c r="F272" s="66" t="s">
        <v>92</v>
      </c>
      <c r="G272" s="66" t="s">
        <v>91</v>
      </c>
      <c r="H272" s="66" t="s">
        <v>50</v>
      </c>
      <c r="I272" s="66" t="s">
        <v>49</v>
      </c>
      <c r="M272" s="2"/>
      <c r="Q272" s="1"/>
      <c r="S272" s="2"/>
      <c r="W272" s="1"/>
    </row>
    <row r="273" spans="1:23" x14ac:dyDescent="0.2">
      <c r="B273" s="77" t="s">
        <v>90</v>
      </c>
      <c r="C273" s="93">
        <v>17912</v>
      </c>
      <c r="D273" s="76">
        <v>1</v>
      </c>
      <c r="E273" s="92">
        <v>0</v>
      </c>
      <c r="F273" s="91">
        <v>0</v>
      </c>
      <c r="G273" s="90">
        <v>0.19900000000000001</v>
      </c>
      <c r="H273" s="72">
        <v>0</v>
      </c>
      <c r="I273" s="71">
        <v>0</v>
      </c>
      <c r="M273" s="2"/>
      <c r="Q273" s="1"/>
      <c r="S273" s="2"/>
      <c r="W273" s="1"/>
    </row>
    <row r="274" spans="1:23" x14ac:dyDescent="0.2">
      <c r="B274" s="36" t="s">
        <v>43</v>
      </c>
      <c r="C274" s="36"/>
      <c r="D274" s="36"/>
      <c r="E274" s="36"/>
      <c r="F274" s="69">
        <f>SUM(F273:F273)</f>
        <v>0</v>
      </c>
      <c r="G274" s="89"/>
      <c r="H274" s="68">
        <f>SUM(H273)</f>
        <v>0</v>
      </c>
      <c r="I274" s="68">
        <f>SUM(I273)</f>
        <v>0</v>
      </c>
      <c r="J274" s="68"/>
      <c r="K274" s="68"/>
      <c r="L274" s="36"/>
    </row>
    <row r="276" spans="1:23" x14ac:dyDescent="0.2">
      <c r="B276" s="22" t="s">
        <v>89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23" x14ac:dyDescent="0.2">
      <c r="B277" s="26" t="s">
        <v>21</v>
      </c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23" x14ac:dyDescent="0.2">
      <c r="B278" s="2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23" x14ac:dyDescent="0.2">
      <c r="B279" s="22" t="s">
        <v>88</v>
      </c>
    </row>
    <row r="280" spans="1:23" x14ac:dyDescent="0.2">
      <c r="B280" s="26" t="s">
        <v>21</v>
      </c>
    </row>
    <row r="282" spans="1:23" x14ac:dyDescent="0.2">
      <c r="B282" s="22" t="s">
        <v>87</v>
      </c>
    </row>
    <row r="284" spans="1:23" x14ac:dyDescent="0.2">
      <c r="B284" s="22" t="s">
        <v>86</v>
      </c>
      <c r="C284" s="30"/>
      <c r="D284" s="30"/>
      <c r="E284" s="30"/>
      <c r="F284" s="30"/>
      <c r="G284" s="30"/>
      <c r="H284" s="30"/>
      <c r="I284" s="30"/>
    </row>
    <row r="285" spans="1:23" x14ac:dyDescent="0.2">
      <c r="B285" s="26" t="s">
        <v>21</v>
      </c>
      <c r="C285" s="30"/>
      <c r="D285" s="30"/>
      <c r="E285" s="30"/>
      <c r="F285" s="30"/>
      <c r="G285" s="30"/>
      <c r="H285" s="30"/>
      <c r="I285" s="30"/>
    </row>
    <row r="286" spans="1:23" s="22" customFormat="1" x14ac:dyDescent="0.2">
      <c r="A286" s="88"/>
      <c r="B286" s="36"/>
      <c r="C286" s="1"/>
      <c r="D286" s="1"/>
      <c r="E286" s="1"/>
      <c r="F286" s="1"/>
      <c r="G286" s="1"/>
      <c r="H286" s="69"/>
      <c r="I286" s="68"/>
      <c r="P286" s="87"/>
      <c r="V286" s="87"/>
    </row>
    <row r="287" spans="1:23" s="22" customFormat="1" ht="12.75" x14ac:dyDescent="0.2">
      <c r="B287" s="13" t="s">
        <v>85</v>
      </c>
      <c r="P287" s="87"/>
      <c r="V287" s="87"/>
    </row>
    <row r="288" spans="1:23" s="22" customFormat="1" ht="22.5" x14ac:dyDescent="0.2">
      <c r="A288" s="88"/>
      <c r="P288" s="87"/>
      <c r="Q288" s="86" t="s">
        <v>84</v>
      </c>
      <c r="R288" s="85" t="s">
        <v>83</v>
      </c>
      <c r="S288" s="84">
        <v>45426</v>
      </c>
      <c r="T288" s="83">
        <v>32016</v>
      </c>
      <c r="U288" s="82">
        <v>0.64598950524737631</v>
      </c>
      <c r="V288" s="81">
        <v>20682</v>
      </c>
    </row>
    <row r="289" spans="1:61" s="22" customFormat="1" ht="22.5" x14ac:dyDescent="0.2">
      <c r="A289" s="88"/>
      <c r="B289" s="22" t="s">
        <v>82</v>
      </c>
      <c r="P289" s="87"/>
      <c r="Q289" s="86" t="s">
        <v>81</v>
      </c>
      <c r="R289" s="85" t="s">
        <v>80</v>
      </c>
      <c r="S289" s="84">
        <v>45435</v>
      </c>
      <c r="T289" s="83">
        <v>21237</v>
      </c>
      <c r="U289" s="82">
        <v>8.8436219805057217</v>
      </c>
      <c r="V289" s="81">
        <v>187812</v>
      </c>
    </row>
    <row r="290" spans="1:61" s="22" customFormat="1" x14ac:dyDescent="0.2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1"/>
      <c r="L290" s="3"/>
      <c r="M290" s="3"/>
      <c r="N290" s="1"/>
      <c r="O290" s="1"/>
      <c r="P290" s="1"/>
      <c r="Q290" s="86" t="s">
        <v>79</v>
      </c>
      <c r="R290" s="85" t="s">
        <v>78</v>
      </c>
      <c r="S290" s="84">
        <v>45433</v>
      </c>
      <c r="T290" s="83">
        <v>2875443</v>
      </c>
      <c r="U290" s="82">
        <v>27.950237079990806</v>
      </c>
      <c r="V290" s="81">
        <v>80369313.560000002</v>
      </c>
      <c r="W290" s="2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</row>
    <row r="291" spans="1:61" ht="33.75" x14ac:dyDescent="0.2">
      <c r="B291" s="66" t="s">
        <v>57</v>
      </c>
      <c r="C291" s="66" t="s">
        <v>65</v>
      </c>
      <c r="D291" s="66" t="s">
        <v>50</v>
      </c>
      <c r="E291" s="66" t="s">
        <v>49</v>
      </c>
      <c r="F291" s="70"/>
      <c r="G291" s="22"/>
      <c r="H291" s="22"/>
      <c r="I291" s="3"/>
      <c r="J291" s="3"/>
      <c r="L291" s="3"/>
      <c r="M291" s="3"/>
      <c r="Q291" s="86" t="s">
        <v>77</v>
      </c>
      <c r="R291" s="85" t="s">
        <v>76</v>
      </c>
      <c r="S291" s="84">
        <v>45441</v>
      </c>
      <c r="T291" s="83">
        <v>2011456</v>
      </c>
      <c r="U291" s="82">
        <v>31.682832540209677</v>
      </c>
      <c r="V291" s="81">
        <v>63728623.609999999</v>
      </c>
    </row>
    <row r="292" spans="1:61" x14ac:dyDescent="0.2">
      <c r="B292" s="77" t="s">
        <v>75</v>
      </c>
      <c r="C292" s="79">
        <v>321201158.3599999</v>
      </c>
      <c r="D292" s="72">
        <v>0.130325</v>
      </c>
      <c r="E292" s="71">
        <v>0.15151300000000001</v>
      </c>
      <c r="G292" s="22"/>
      <c r="H292" s="22"/>
      <c r="J292" s="3"/>
      <c r="L292" s="3"/>
      <c r="M292" s="3"/>
    </row>
    <row r="293" spans="1:61" x14ac:dyDescent="0.2">
      <c r="B293" s="77" t="s">
        <v>74</v>
      </c>
      <c r="C293" s="80">
        <v>-858138.9</v>
      </c>
      <c r="D293" s="72">
        <v>-3.48E-4</v>
      </c>
      <c r="E293" s="71">
        <v>-4.0499999999999998E-4</v>
      </c>
      <c r="G293" s="22"/>
      <c r="H293" s="22"/>
      <c r="J293" s="3"/>
      <c r="L293" s="3"/>
      <c r="M293" s="3"/>
    </row>
    <row r="294" spans="1:61" x14ac:dyDescent="0.2">
      <c r="B294" s="77" t="s">
        <v>47</v>
      </c>
      <c r="C294" s="79">
        <v>39953.769999999997</v>
      </c>
      <c r="D294" s="72">
        <v>1.5999999999999999E-5</v>
      </c>
      <c r="E294" s="71">
        <v>1.9000000000000001E-5</v>
      </c>
      <c r="F294" s="70"/>
      <c r="G294" s="22"/>
      <c r="H294" s="22"/>
      <c r="I294" s="3"/>
      <c r="J294" s="3"/>
      <c r="L294" s="3"/>
      <c r="M294" s="3"/>
    </row>
    <row r="295" spans="1:61" x14ac:dyDescent="0.2">
      <c r="B295" s="77" t="s">
        <v>45</v>
      </c>
      <c r="C295" s="79">
        <v>1254.8399999999999</v>
      </c>
      <c r="D295" s="72">
        <v>9.9999999999999995E-7</v>
      </c>
      <c r="E295" s="71">
        <v>9.9999999999999995E-7</v>
      </c>
      <c r="F295" s="70"/>
      <c r="G295" s="70"/>
      <c r="H295" s="3"/>
      <c r="I295" s="3"/>
      <c r="J295" s="3"/>
      <c r="L295" s="3"/>
      <c r="M295" s="3"/>
    </row>
    <row r="296" spans="1:61" x14ac:dyDescent="0.2">
      <c r="B296" s="77" t="s">
        <v>73</v>
      </c>
      <c r="C296" s="79">
        <v>1215.6099999999999</v>
      </c>
      <c r="D296" s="72">
        <v>0</v>
      </c>
      <c r="E296" s="71">
        <v>9.9999999999999995E-7</v>
      </c>
      <c r="F296" s="70"/>
      <c r="G296" s="70"/>
      <c r="H296" s="3"/>
      <c r="I296" s="3"/>
      <c r="J296" s="3"/>
      <c r="L296" s="3"/>
      <c r="M296" s="3"/>
    </row>
    <row r="297" spans="1:61" x14ac:dyDescent="0.2">
      <c r="B297" s="77" t="s">
        <v>72</v>
      </c>
      <c r="C297" s="79">
        <v>1905.76</v>
      </c>
      <c r="D297" s="72">
        <v>9.9999999999999995E-7</v>
      </c>
      <c r="E297" s="71">
        <v>9.9999999999999995E-7</v>
      </c>
      <c r="F297" s="70"/>
      <c r="G297" s="70"/>
      <c r="H297" s="3"/>
      <c r="I297" s="3"/>
      <c r="J297" s="3"/>
      <c r="L297" s="3"/>
      <c r="M297" s="3"/>
    </row>
    <row r="298" spans="1:61" x14ac:dyDescent="0.2">
      <c r="B298" s="77" t="s">
        <v>71</v>
      </c>
      <c r="C298" s="79">
        <v>1137.01</v>
      </c>
      <c r="D298" s="72">
        <v>0</v>
      </c>
      <c r="E298" s="71">
        <v>9.9999999999999995E-7</v>
      </c>
      <c r="F298" s="70"/>
      <c r="G298" s="70"/>
      <c r="H298" s="3"/>
      <c r="I298" s="3"/>
      <c r="J298" s="3"/>
      <c r="L298" s="3"/>
      <c r="M298" s="3"/>
    </row>
    <row r="299" spans="1:61" x14ac:dyDescent="0.2">
      <c r="B299" s="77" t="s">
        <v>70</v>
      </c>
      <c r="C299" s="79">
        <v>416.16</v>
      </c>
      <c r="D299" s="72">
        <v>0</v>
      </c>
      <c r="E299" s="71">
        <v>0</v>
      </c>
      <c r="F299" s="70"/>
      <c r="G299" s="70"/>
      <c r="H299" s="3"/>
      <c r="I299" s="3"/>
      <c r="J299" s="3"/>
      <c r="L299" s="3"/>
      <c r="M299" s="3"/>
    </row>
    <row r="300" spans="1:61" x14ac:dyDescent="0.2">
      <c r="B300" s="36" t="s">
        <v>43</v>
      </c>
      <c r="C300" s="69">
        <f>SUM(C292:C299)</f>
        <v>320388902.6099999</v>
      </c>
      <c r="D300" s="68">
        <f>SUM(D292:D299)</f>
        <v>0.129995</v>
      </c>
      <c r="E300" s="68">
        <f>SUM(E292:E299)</f>
        <v>0.15113100000000002</v>
      </c>
      <c r="F300" s="70"/>
      <c r="G300" s="70"/>
      <c r="H300" s="3"/>
      <c r="I300" s="3"/>
      <c r="J300" s="3"/>
      <c r="L300" s="3"/>
      <c r="M300" s="3"/>
    </row>
    <row r="301" spans="1:61" x14ac:dyDescent="0.2">
      <c r="B301" s="78" t="s">
        <v>69</v>
      </c>
      <c r="C301" s="70"/>
      <c r="D301" s="70"/>
      <c r="E301" s="70"/>
      <c r="H301" s="3"/>
      <c r="I301" s="3"/>
      <c r="J301" s="3"/>
      <c r="L301" s="3"/>
      <c r="M301" s="3"/>
    </row>
    <row r="302" spans="1:61" x14ac:dyDescent="0.2">
      <c r="B302" s="78" t="s">
        <v>68</v>
      </c>
      <c r="C302" s="70"/>
      <c r="D302" s="70"/>
      <c r="E302" s="70"/>
      <c r="F302" s="70"/>
      <c r="G302" s="70"/>
      <c r="H302" s="3"/>
      <c r="I302" s="3"/>
      <c r="J302" s="3"/>
      <c r="L302" s="3"/>
      <c r="M302" s="3"/>
    </row>
    <row r="303" spans="1:61" x14ac:dyDescent="0.2">
      <c r="B303" s="78"/>
      <c r="C303" s="70"/>
      <c r="D303" s="70"/>
      <c r="E303" s="70"/>
      <c r="F303" s="70"/>
      <c r="G303" s="70"/>
      <c r="H303" s="3"/>
      <c r="I303" s="3"/>
      <c r="J303" s="3"/>
      <c r="L303" s="3"/>
      <c r="M303" s="3"/>
    </row>
    <row r="304" spans="1:61" x14ac:dyDescent="0.2">
      <c r="B304" s="22" t="s">
        <v>67</v>
      </c>
      <c r="C304" s="70"/>
      <c r="D304" s="70"/>
      <c r="E304" s="70"/>
      <c r="F304" s="70"/>
      <c r="G304" s="70"/>
      <c r="H304" s="3"/>
      <c r="I304" s="3"/>
      <c r="J304" s="3"/>
      <c r="L304" s="3"/>
      <c r="M304" s="3"/>
    </row>
    <row r="305" spans="1:17" x14ac:dyDescent="0.2">
      <c r="B305" s="70"/>
      <c r="C305" s="70"/>
      <c r="D305" s="70"/>
      <c r="E305" s="70"/>
      <c r="F305" s="70"/>
      <c r="G305" s="70"/>
      <c r="H305" s="3"/>
      <c r="I305" s="3"/>
      <c r="J305" s="3"/>
      <c r="L305" s="3"/>
      <c r="M305" s="3"/>
    </row>
    <row r="306" spans="1:17" ht="33.75" x14ac:dyDescent="0.2">
      <c r="B306" s="66" t="s">
        <v>57</v>
      </c>
      <c r="C306" s="66" t="s">
        <v>66</v>
      </c>
      <c r="D306" s="66" t="s">
        <v>65</v>
      </c>
      <c r="E306" s="66" t="s">
        <v>64</v>
      </c>
      <c r="F306" s="66" t="s">
        <v>63</v>
      </c>
      <c r="G306" s="66" t="s">
        <v>50</v>
      </c>
      <c r="H306" s="66" t="s">
        <v>49</v>
      </c>
      <c r="I306" s="3"/>
      <c r="J306" s="3"/>
      <c r="L306" s="3"/>
      <c r="M306" s="3"/>
    </row>
    <row r="307" spans="1:17" x14ac:dyDescent="0.2">
      <c r="B307" s="77" t="s">
        <v>44</v>
      </c>
      <c r="C307" s="76" t="s">
        <v>62</v>
      </c>
      <c r="D307" s="75">
        <f>ROUND(F307/E307,2)</f>
        <v>1255.28</v>
      </c>
      <c r="E307" s="74">
        <v>4.9756</v>
      </c>
      <c r="F307" s="73">
        <v>6245.77</v>
      </c>
      <c r="G307" s="72">
        <v>3.0000000000000001E-6</v>
      </c>
      <c r="H307" s="71">
        <v>3.0000000000000001E-6</v>
      </c>
      <c r="I307" s="3"/>
      <c r="J307" s="3"/>
      <c r="L307" s="3"/>
      <c r="M307" s="3"/>
    </row>
    <row r="308" spans="1:17" x14ac:dyDescent="0.2">
      <c r="B308" s="77" t="s">
        <v>44</v>
      </c>
      <c r="C308" s="76" t="s">
        <v>61</v>
      </c>
      <c r="D308" s="75">
        <f>ROUND(F308/E308,2)</f>
        <v>895.57</v>
      </c>
      <c r="E308" s="74">
        <v>5.9562999999999997</v>
      </c>
      <c r="F308" s="73">
        <v>5334.28</v>
      </c>
      <c r="G308" s="72">
        <v>1.9999999999999999E-6</v>
      </c>
      <c r="H308" s="71">
        <v>3.0000000000000001E-6</v>
      </c>
      <c r="I308" s="3"/>
      <c r="J308" s="3"/>
      <c r="L308" s="3"/>
      <c r="M308" s="3"/>
    </row>
    <row r="309" spans="1:17" x14ac:dyDescent="0.2">
      <c r="B309" s="77" t="s">
        <v>44</v>
      </c>
      <c r="C309" s="76" t="s">
        <v>60</v>
      </c>
      <c r="D309" s="75">
        <f>ROUND(F309/E309,2)</f>
        <v>118260.04</v>
      </c>
      <c r="E309" s="74">
        <v>4.4451000000000001</v>
      </c>
      <c r="F309" s="73">
        <v>525677.69999999995</v>
      </c>
      <c r="G309" s="72">
        <v>2.13E-4</v>
      </c>
      <c r="H309" s="71">
        <v>2.4800000000000001E-4</v>
      </c>
      <c r="I309" s="3"/>
      <c r="J309" s="3"/>
      <c r="L309" s="3"/>
      <c r="M309" s="3"/>
    </row>
    <row r="310" spans="1:17" x14ac:dyDescent="0.2">
      <c r="B310" s="36" t="s">
        <v>43</v>
      </c>
      <c r="C310" s="70"/>
      <c r="D310" s="70"/>
      <c r="E310" s="70"/>
      <c r="F310" s="69">
        <f>SUM(F307:F309)</f>
        <v>537257.75</v>
      </c>
      <c r="G310" s="68">
        <f>SUM(G307:G309)</f>
        <v>2.1799999999999999E-4</v>
      </c>
      <c r="H310" s="68">
        <f>SUM(H307:H309)</f>
        <v>2.5399999999999999E-4</v>
      </c>
      <c r="I310" s="3"/>
      <c r="J310" s="3"/>
      <c r="L310" s="3"/>
      <c r="M310" s="3"/>
    </row>
    <row r="311" spans="1:17" x14ac:dyDescent="0.2">
      <c r="C311" s="3"/>
      <c r="D311" s="3"/>
      <c r="E311" s="3"/>
      <c r="F311" s="3"/>
      <c r="G311" s="3"/>
      <c r="H311" s="3"/>
      <c r="I311" s="3"/>
      <c r="J311" s="3"/>
      <c r="L311" s="3"/>
      <c r="M311" s="3"/>
    </row>
    <row r="312" spans="1:17" ht="12.75" x14ac:dyDescent="0.2">
      <c r="A312" s="1"/>
      <c r="B312" s="13" t="s">
        <v>59</v>
      </c>
      <c r="C312" s="3"/>
      <c r="D312" s="3"/>
      <c r="E312" s="3"/>
      <c r="F312" s="3"/>
      <c r="G312" s="3"/>
      <c r="H312" s="3"/>
      <c r="I312" s="3"/>
      <c r="J312" s="3"/>
      <c r="L312" s="3"/>
      <c r="M312" s="3"/>
    </row>
    <row r="313" spans="1:17" ht="12.75" x14ac:dyDescent="0.2">
      <c r="A313" s="1"/>
      <c r="B313" s="67"/>
      <c r="C313" s="3"/>
      <c r="D313" s="3"/>
      <c r="E313" s="3"/>
      <c r="F313" s="3"/>
      <c r="G313" s="3"/>
      <c r="H313" s="3"/>
      <c r="I313" s="3"/>
      <c r="J313" s="3"/>
      <c r="L313" s="3"/>
      <c r="M313" s="3"/>
    </row>
    <row r="314" spans="1:17" x14ac:dyDescent="0.2">
      <c r="B314" s="22" t="s">
        <v>58</v>
      </c>
      <c r="C314" s="3"/>
      <c r="D314" s="3"/>
      <c r="E314" s="3"/>
      <c r="F314" s="3"/>
      <c r="G314" s="3"/>
      <c r="H314" s="3"/>
      <c r="I314" s="3"/>
      <c r="J314" s="3"/>
      <c r="L314" s="3"/>
      <c r="M314" s="3"/>
    </row>
    <row r="315" spans="1:17" s="51" customFormat="1" ht="33.75" x14ac:dyDescent="0.2">
      <c r="A315" s="63"/>
      <c r="B315" s="66" t="s">
        <v>57</v>
      </c>
      <c r="C315" s="66" t="s">
        <v>56</v>
      </c>
      <c r="D315" s="66" t="s">
        <v>55</v>
      </c>
      <c r="E315" s="66" t="s">
        <v>54</v>
      </c>
      <c r="F315" s="66" t="s">
        <v>53</v>
      </c>
      <c r="G315" s="66" t="s">
        <v>52</v>
      </c>
      <c r="H315" s="66" t="s">
        <v>51</v>
      </c>
      <c r="I315" s="66" t="s">
        <v>50</v>
      </c>
      <c r="J315" s="66" t="s">
        <v>49</v>
      </c>
      <c r="K315" s="66" t="s">
        <v>48</v>
      </c>
      <c r="L315" s="63"/>
      <c r="N315" s="65"/>
      <c r="O315" s="63"/>
      <c r="P315" s="64"/>
      <c r="Q315" s="63"/>
    </row>
    <row r="316" spans="1:17" s="51" customFormat="1" ht="15" customHeight="1" x14ac:dyDescent="0.2">
      <c r="A316" s="61"/>
      <c r="B316" s="9" t="s">
        <v>47</v>
      </c>
      <c r="C316" s="60">
        <v>45565</v>
      </c>
      <c r="D316" s="60">
        <v>45566</v>
      </c>
      <c r="E316" s="7">
        <v>71100000</v>
      </c>
      <c r="F316" s="7">
        <v>9578.75</v>
      </c>
      <c r="G316" s="7">
        <v>9578.75</v>
      </c>
      <c r="H316" s="59">
        <f>G316+E316</f>
        <v>71109578.75</v>
      </c>
      <c r="I316" s="58">
        <v>2.8851999999999999E-2</v>
      </c>
      <c r="J316" s="57">
        <v>3.3543000000000003E-2</v>
      </c>
      <c r="K316" s="62" t="s">
        <v>46</v>
      </c>
      <c r="L316" s="55"/>
      <c r="N316" s="52"/>
      <c r="O316" s="54"/>
      <c r="P316" s="53"/>
      <c r="Q316" s="52"/>
    </row>
    <row r="317" spans="1:17" s="51" customFormat="1" ht="15" customHeight="1" x14ac:dyDescent="0.2">
      <c r="A317" s="61"/>
      <c r="B317" s="9" t="s">
        <v>45</v>
      </c>
      <c r="C317" s="60">
        <v>45565</v>
      </c>
      <c r="D317" s="60">
        <v>45566</v>
      </c>
      <c r="E317" s="7">
        <v>71100000</v>
      </c>
      <c r="F317" s="7">
        <v>9480</v>
      </c>
      <c r="G317" s="7">
        <v>9480</v>
      </c>
      <c r="H317" s="59">
        <f>G317+E317</f>
        <v>71109480</v>
      </c>
      <c r="I317" s="58">
        <v>2.8851999999999999E-2</v>
      </c>
      <c r="J317" s="57">
        <v>3.3543000000000003E-2</v>
      </c>
      <c r="K317" s="62"/>
      <c r="L317" s="55"/>
      <c r="N317" s="52"/>
      <c r="O317" s="54"/>
      <c r="P317" s="53"/>
      <c r="Q317" s="52"/>
    </row>
    <row r="318" spans="1:17" s="51" customFormat="1" ht="15" customHeight="1" x14ac:dyDescent="0.2">
      <c r="A318" s="61"/>
      <c r="B318" s="9" t="s">
        <v>44</v>
      </c>
      <c r="C318" s="60">
        <v>45565</v>
      </c>
      <c r="D318" s="60">
        <v>45566</v>
      </c>
      <c r="E318" s="7">
        <v>10557495.539999999</v>
      </c>
      <c r="F318" s="7">
        <v>1240.51</v>
      </c>
      <c r="G318" s="7">
        <v>1240.51</v>
      </c>
      <c r="H318" s="59">
        <f>G318+E318</f>
        <v>10558736.049999999</v>
      </c>
      <c r="I318" s="58">
        <v>4.2839999999999996E-3</v>
      </c>
      <c r="J318" s="57">
        <v>4.9810000000000002E-3</v>
      </c>
      <c r="K318" s="62"/>
      <c r="L318" s="55"/>
      <c r="N318" s="52"/>
      <c r="O318" s="54"/>
      <c r="P318" s="53"/>
      <c r="Q318" s="52"/>
    </row>
    <row r="319" spans="1:17" s="51" customFormat="1" ht="15" customHeight="1" x14ac:dyDescent="0.2">
      <c r="A319" s="61"/>
      <c r="B319" s="9" t="s">
        <v>44</v>
      </c>
      <c r="C319" s="60">
        <v>45565</v>
      </c>
      <c r="D319" s="60">
        <v>45567</v>
      </c>
      <c r="E319" s="7">
        <v>71100000</v>
      </c>
      <c r="F319" s="7">
        <v>9480</v>
      </c>
      <c r="G319" s="7">
        <v>9480</v>
      </c>
      <c r="H319" s="59">
        <f>G319+E319</f>
        <v>71109480</v>
      </c>
      <c r="I319" s="58">
        <v>2.8851999999999999E-2</v>
      </c>
      <c r="J319" s="57">
        <v>3.3543000000000003E-2</v>
      </c>
      <c r="K319" s="62"/>
      <c r="L319" s="55"/>
      <c r="N319" s="52"/>
      <c r="O319" s="54"/>
      <c r="P319" s="53"/>
      <c r="Q319" s="52"/>
    </row>
    <row r="320" spans="1:17" s="51" customFormat="1" ht="15" customHeight="1" x14ac:dyDescent="0.2">
      <c r="A320" s="61"/>
      <c r="B320" s="9" t="s">
        <v>44</v>
      </c>
      <c r="C320" s="60">
        <v>45565</v>
      </c>
      <c r="D320" s="60">
        <v>45566</v>
      </c>
      <c r="E320" s="7">
        <v>71100000</v>
      </c>
      <c r="F320" s="7">
        <v>9480</v>
      </c>
      <c r="G320" s="7">
        <v>9480</v>
      </c>
      <c r="H320" s="59">
        <f>G320+E320</f>
        <v>71109480</v>
      </c>
      <c r="I320" s="58">
        <v>2.8851999999999999E-2</v>
      </c>
      <c r="J320" s="57">
        <v>3.3543000000000003E-2</v>
      </c>
      <c r="K320" s="56"/>
      <c r="L320" s="55"/>
      <c r="N320" s="52"/>
      <c r="O320" s="54"/>
      <c r="P320" s="53"/>
      <c r="Q320" s="52"/>
    </row>
    <row r="321" spans="1:17" s="40" customFormat="1" x14ac:dyDescent="0.2">
      <c r="A321" s="41"/>
      <c r="B321" s="50" t="s">
        <v>43</v>
      </c>
      <c r="C321" s="49"/>
      <c r="D321" s="48"/>
      <c r="E321" s="46">
        <f>SUM(E316:E320)</f>
        <v>294957495.53999996</v>
      </c>
      <c r="F321" s="47"/>
      <c r="G321" s="46">
        <f>SUM(G316:G320)</f>
        <v>39259.259999999995</v>
      </c>
      <c r="H321" s="46">
        <f>SUM(H316:H320)</f>
        <v>294996754.80000001</v>
      </c>
      <c r="I321" s="45">
        <f>SUM(I316:I320)</f>
        <v>0.11969200000000001</v>
      </c>
      <c r="J321" s="45">
        <f>SUM(J316:J320)</f>
        <v>0.13915300000000003</v>
      </c>
      <c r="K321" s="44"/>
      <c r="L321" s="41"/>
      <c r="M321" s="51"/>
      <c r="N321" s="41"/>
      <c r="O321" s="43"/>
      <c r="P321" s="42"/>
      <c r="Q321" s="41"/>
    </row>
    <row r="322" spans="1:17" x14ac:dyDescent="0.2">
      <c r="C322" s="3"/>
      <c r="D322" s="3"/>
      <c r="E322" s="3"/>
      <c r="F322" s="3"/>
      <c r="G322" s="3"/>
      <c r="H322" s="3"/>
      <c r="I322" s="3"/>
      <c r="L322" s="39"/>
    </row>
    <row r="323" spans="1:17" x14ac:dyDescent="0.2">
      <c r="C323" s="3"/>
      <c r="D323" s="3"/>
      <c r="E323" s="3"/>
      <c r="F323" s="3"/>
      <c r="G323" s="3"/>
      <c r="H323" s="3"/>
      <c r="I323" s="3"/>
      <c r="J323" s="3"/>
      <c r="L323" s="3"/>
      <c r="M323" s="3"/>
    </row>
    <row r="324" spans="1:17" ht="12.75" x14ac:dyDescent="0.2">
      <c r="A324" s="1"/>
      <c r="B324" s="13" t="s">
        <v>42</v>
      </c>
      <c r="C324" s="3"/>
      <c r="D324" s="3"/>
      <c r="E324" s="38"/>
      <c r="F324" s="38"/>
      <c r="G324" s="38"/>
      <c r="H324" s="38"/>
      <c r="I324" s="37"/>
      <c r="J324" s="37"/>
      <c r="L324" s="3"/>
      <c r="M324" s="3"/>
    </row>
    <row r="325" spans="1:17" x14ac:dyDescent="0.2">
      <c r="C325" s="3"/>
      <c r="D325" s="3"/>
      <c r="E325" s="3"/>
      <c r="F325" s="3"/>
      <c r="G325" s="3"/>
      <c r="H325" s="3"/>
      <c r="I325" s="3"/>
      <c r="J325" s="3"/>
      <c r="L325" s="3"/>
      <c r="M325" s="3"/>
    </row>
    <row r="326" spans="1:17" x14ac:dyDescent="0.2">
      <c r="B326" s="22" t="s">
        <v>41</v>
      </c>
      <c r="M326" s="3"/>
    </row>
    <row r="327" spans="1:17" x14ac:dyDescent="0.2">
      <c r="B327" s="26" t="s">
        <v>21</v>
      </c>
      <c r="M327" s="3"/>
    </row>
    <row r="328" spans="1:17" x14ac:dyDescent="0.2">
      <c r="B328" s="27"/>
      <c r="M328" s="3"/>
    </row>
    <row r="329" spans="1:17" x14ac:dyDescent="0.2">
      <c r="B329" s="22" t="s">
        <v>40</v>
      </c>
      <c r="M329" s="3"/>
    </row>
    <row r="330" spans="1:17" x14ac:dyDescent="0.2">
      <c r="B330" s="26" t="s">
        <v>21</v>
      </c>
      <c r="M330" s="3"/>
    </row>
    <row r="331" spans="1:17" x14ac:dyDescent="0.2">
      <c r="B331" s="26"/>
      <c r="M331" s="3"/>
    </row>
    <row r="332" spans="1:17" x14ac:dyDescent="0.2">
      <c r="B332" s="22" t="s">
        <v>39</v>
      </c>
      <c r="M332" s="3"/>
    </row>
    <row r="333" spans="1:17" x14ac:dyDescent="0.2">
      <c r="B333" s="26" t="s">
        <v>21</v>
      </c>
      <c r="M333" s="3"/>
    </row>
    <row r="334" spans="1:17" x14ac:dyDescent="0.2">
      <c r="C334" s="3"/>
      <c r="D334" s="3"/>
      <c r="E334" s="3"/>
      <c r="F334" s="3"/>
      <c r="G334" s="3"/>
      <c r="H334" s="3"/>
      <c r="I334" s="3"/>
      <c r="J334" s="3"/>
      <c r="L334" s="3"/>
      <c r="M334" s="3"/>
    </row>
    <row r="335" spans="1:17" ht="12.75" x14ac:dyDescent="0.2">
      <c r="A335" s="1"/>
      <c r="B335" s="13" t="s">
        <v>38</v>
      </c>
    </row>
    <row r="337" spans="1:3" x14ac:dyDescent="0.2">
      <c r="B337" s="22" t="s">
        <v>37</v>
      </c>
    </row>
    <row r="338" spans="1:3" x14ac:dyDescent="0.2">
      <c r="B338" s="26" t="s">
        <v>21</v>
      </c>
    </row>
    <row r="339" spans="1:3" x14ac:dyDescent="0.2">
      <c r="B339" s="36"/>
    </row>
    <row r="340" spans="1:3" x14ac:dyDescent="0.2">
      <c r="B340" s="22" t="s">
        <v>36</v>
      </c>
    </row>
    <row r="341" spans="1:3" x14ac:dyDescent="0.2">
      <c r="B341" s="26" t="s">
        <v>21</v>
      </c>
    </row>
    <row r="342" spans="1:3" x14ac:dyDescent="0.2">
      <c r="B342" s="32"/>
    </row>
    <row r="343" spans="1:3" x14ac:dyDescent="0.2">
      <c r="B343" s="22" t="s">
        <v>35</v>
      </c>
    </row>
    <row r="344" spans="1:3" x14ac:dyDescent="0.2">
      <c r="B344" s="26" t="s">
        <v>21</v>
      </c>
    </row>
    <row r="345" spans="1:3" x14ac:dyDescent="0.2">
      <c r="B345" s="32"/>
    </row>
    <row r="346" spans="1:3" x14ac:dyDescent="0.2">
      <c r="B346" s="22" t="s">
        <v>34</v>
      </c>
      <c r="C346" s="2"/>
    </row>
    <row r="347" spans="1:3" x14ac:dyDescent="0.2">
      <c r="B347" s="26" t="s">
        <v>21</v>
      </c>
      <c r="C347" s="35" t="s">
        <v>33</v>
      </c>
    </row>
    <row r="349" spans="1:3" ht="12.75" x14ac:dyDescent="0.2">
      <c r="A349" s="1"/>
      <c r="B349" s="13" t="s">
        <v>32</v>
      </c>
    </row>
    <row r="350" spans="1:3" x14ac:dyDescent="0.2">
      <c r="B350" s="26" t="s">
        <v>21</v>
      </c>
    </row>
    <row r="351" spans="1:3" x14ac:dyDescent="0.2">
      <c r="B351" s="26"/>
    </row>
    <row r="352" spans="1:3" ht="12.75" x14ac:dyDescent="0.2">
      <c r="A352" s="1"/>
      <c r="B352" s="13" t="s">
        <v>31</v>
      </c>
    </row>
    <row r="354" spans="1:8" x14ac:dyDescent="0.2">
      <c r="B354" s="22" t="s">
        <v>30</v>
      </c>
    </row>
    <row r="355" spans="1:8" x14ac:dyDescent="0.2">
      <c r="B355" s="26" t="s">
        <v>21</v>
      </c>
    </row>
    <row r="356" spans="1:8" x14ac:dyDescent="0.2">
      <c r="B356" s="27"/>
    </row>
    <row r="357" spans="1:8" x14ac:dyDescent="0.2">
      <c r="B357" s="22" t="s">
        <v>29</v>
      </c>
    </row>
    <row r="358" spans="1:8" x14ac:dyDescent="0.2">
      <c r="B358" s="26" t="s">
        <v>21</v>
      </c>
    </row>
    <row r="359" spans="1:8" x14ac:dyDescent="0.2">
      <c r="B359" s="34"/>
    </row>
    <row r="360" spans="1:8" x14ac:dyDescent="0.2">
      <c r="B360" s="22" t="s">
        <v>28</v>
      </c>
    </row>
    <row r="361" spans="1:8" x14ac:dyDescent="0.2">
      <c r="B361" s="26" t="s">
        <v>21</v>
      </c>
    </row>
    <row r="362" spans="1:8" x14ac:dyDescent="0.2">
      <c r="B362" s="33"/>
    </row>
    <row r="363" spans="1:8" x14ac:dyDescent="0.2">
      <c r="B363" s="22" t="s">
        <v>27</v>
      </c>
    </row>
    <row r="364" spans="1:8" x14ac:dyDescent="0.2">
      <c r="B364" s="26" t="s">
        <v>21</v>
      </c>
    </row>
    <row r="365" spans="1:8" x14ac:dyDescent="0.2">
      <c r="B365" s="32"/>
    </row>
    <row r="366" spans="1:8" ht="12.75" x14ac:dyDescent="0.2">
      <c r="A366" s="1"/>
      <c r="B366" s="13" t="s">
        <v>26</v>
      </c>
      <c r="C366" s="31"/>
      <c r="D366" s="31"/>
      <c r="E366" s="31"/>
      <c r="F366" s="31"/>
      <c r="G366" s="30"/>
      <c r="H366" s="30"/>
    </row>
    <row r="367" spans="1:8" x14ac:dyDescent="0.2">
      <c r="B367" s="29"/>
      <c r="C367" s="29"/>
      <c r="D367" s="29"/>
      <c r="E367" s="29"/>
      <c r="F367" s="29"/>
      <c r="G367" s="29"/>
      <c r="H367" s="29"/>
    </row>
    <row r="368" spans="1:8" x14ac:dyDescent="0.2">
      <c r="B368" s="22" t="s">
        <v>25</v>
      </c>
    </row>
    <row r="369" spans="1:8" x14ac:dyDescent="0.2">
      <c r="B369" s="26" t="s">
        <v>21</v>
      </c>
    </row>
    <row r="370" spans="1:8" x14ac:dyDescent="0.2">
      <c r="B370" s="26"/>
    </row>
    <row r="371" spans="1:8" x14ac:dyDescent="0.2">
      <c r="B371" s="22" t="s">
        <v>24</v>
      </c>
      <c r="G371" s="28"/>
    </row>
    <row r="372" spans="1:8" x14ac:dyDescent="0.2">
      <c r="B372" s="26" t="s">
        <v>21</v>
      </c>
      <c r="G372" s="10"/>
    </row>
    <row r="373" spans="1:8" x14ac:dyDescent="0.2">
      <c r="B373" s="27"/>
    </row>
    <row r="374" spans="1:8" x14ac:dyDescent="0.2">
      <c r="B374" s="22" t="s">
        <v>23</v>
      </c>
    </row>
    <row r="375" spans="1:8" x14ac:dyDescent="0.2">
      <c r="B375" s="26" t="s">
        <v>21</v>
      </c>
    </row>
    <row r="376" spans="1:8" x14ac:dyDescent="0.2">
      <c r="B376" s="25"/>
      <c r="C376" s="25"/>
      <c r="D376" s="25"/>
      <c r="E376" s="24"/>
      <c r="F376" s="24"/>
      <c r="G376" s="23"/>
      <c r="H376" s="23"/>
    </row>
    <row r="377" spans="1:8" x14ac:dyDescent="0.2">
      <c r="B377" s="22" t="s">
        <v>22</v>
      </c>
    </row>
    <row r="378" spans="1:8" x14ac:dyDescent="0.2">
      <c r="B378" s="26" t="s">
        <v>21</v>
      </c>
    </row>
    <row r="379" spans="1:8" x14ac:dyDescent="0.2">
      <c r="B379" s="25"/>
      <c r="C379" s="25"/>
      <c r="D379" s="25"/>
      <c r="E379" s="24"/>
      <c r="F379" s="24"/>
      <c r="G379" s="23"/>
      <c r="H379" s="23"/>
    </row>
    <row r="380" spans="1:8" x14ac:dyDescent="0.2">
      <c r="B380" s="22" t="s">
        <v>20</v>
      </c>
    </row>
    <row r="381" spans="1:8" x14ac:dyDescent="0.2">
      <c r="B381" s="22"/>
    </row>
    <row r="382" spans="1:8" ht="12.75" x14ac:dyDescent="0.2">
      <c r="A382" s="1"/>
      <c r="B382" s="13" t="s">
        <v>19</v>
      </c>
    </row>
    <row r="383" spans="1:8" x14ac:dyDescent="0.2">
      <c r="A383" s="1"/>
      <c r="B383" s="1"/>
    </row>
    <row r="384" spans="1:8" x14ac:dyDescent="0.2">
      <c r="A384" s="21"/>
      <c r="B384" s="11" t="s">
        <v>18</v>
      </c>
      <c r="C384" s="20">
        <v>44926</v>
      </c>
      <c r="D384" s="20">
        <v>45291</v>
      </c>
      <c r="E384" s="20">
        <v>45565</v>
      </c>
    </row>
    <row r="385" spans="1:8" x14ac:dyDescent="0.2">
      <c r="A385" s="17"/>
      <c r="B385" s="16" t="s">
        <v>17</v>
      </c>
      <c r="C385" s="19">
        <v>14569538084.650002</v>
      </c>
      <c r="D385" s="19">
        <v>2350138487.5100002</v>
      </c>
      <c r="E385" s="18">
        <v>2119961026.6600006</v>
      </c>
    </row>
    <row r="386" spans="1:8" x14ac:dyDescent="0.2">
      <c r="A386" s="17"/>
      <c r="B386" s="16" t="s">
        <v>16</v>
      </c>
      <c r="C386" s="15">
        <v>2.5701000000000001</v>
      </c>
      <c r="D386" s="15">
        <v>0.66080000000000005</v>
      </c>
      <c r="E386" s="14">
        <v>0.66220000000000001</v>
      </c>
    </row>
    <row r="388" spans="1:8" ht="12.75" x14ac:dyDescent="0.2">
      <c r="B388" s="13" t="s">
        <v>15</v>
      </c>
    </row>
    <row r="389" spans="1:8" ht="12.75" x14ac:dyDescent="0.2">
      <c r="B389" s="13"/>
      <c r="H389" s="12"/>
    </row>
    <row r="390" spans="1:8" x14ac:dyDescent="0.2">
      <c r="B390" s="11" t="s">
        <v>14</v>
      </c>
      <c r="C390" s="11" t="s">
        <v>13</v>
      </c>
      <c r="D390" s="11" t="s">
        <v>12</v>
      </c>
      <c r="H390" s="5"/>
    </row>
    <row r="391" spans="1:8" x14ac:dyDescent="0.2">
      <c r="B391" s="9" t="s">
        <v>11</v>
      </c>
      <c r="C391" s="8">
        <v>0.87189650289096765</v>
      </c>
      <c r="D391" s="7">
        <f>SUM('Anexa 11_RO'!H141,'Anexa 11_RO'!H148,,'Anexa 11_RO'!F265,'Anexa 11_RO'!F310)</f>
        <v>1848386605.4099998</v>
      </c>
      <c r="E391" s="10"/>
      <c r="H391" s="5"/>
    </row>
    <row r="392" spans="1:8" x14ac:dyDescent="0.2">
      <c r="B392" s="9" t="s">
        <v>10</v>
      </c>
      <c r="C392" s="8">
        <v>1</v>
      </c>
      <c r="D392" s="7">
        <v>2119961026.6600006</v>
      </c>
      <c r="E392" s="6"/>
      <c r="H392" s="5"/>
    </row>
    <row r="393" spans="1:8" x14ac:dyDescent="0.2">
      <c r="H393" s="5"/>
    </row>
    <row r="395" spans="1:8" x14ac:dyDescent="0.2">
      <c r="B395" s="1" t="s">
        <v>9</v>
      </c>
      <c r="E395" s="1" t="s">
        <v>8</v>
      </c>
    </row>
    <row r="397" spans="1:8" x14ac:dyDescent="0.2">
      <c r="B397" s="3" t="s">
        <v>7</v>
      </c>
      <c r="E397" s="1" t="s">
        <v>6</v>
      </c>
    </row>
    <row r="398" spans="1:8" x14ac:dyDescent="0.2">
      <c r="B398" s="3" t="s">
        <v>5</v>
      </c>
      <c r="E398" s="1" t="s">
        <v>4</v>
      </c>
    </row>
    <row r="399" spans="1:8" x14ac:dyDescent="0.2">
      <c r="B399" s="3" t="s">
        <v>0</v>
      </c>
      <c r="E399" s="1" t="s">
        <v>3</v>
      </c>
    </row>
    <row r="401" spans="2:2" ht="15.75" customHeight="1" x14ac:dyDescent="0.2">
      <c r="B401" s="3" t="s">
        <v>2</v>
      </c>
    </row>
    <row r="402" spans="2:2" x14ac:dyDescent="0.2">
      <c r="B402" s="3" t="s">
        <v>1</v>
      </c>
    </row>
    <row r="403" spans="2:2" x14ac:dyDescent="0.2">
      <c r="B403" s="3" t="s">
        <v>0</v>
      </c>
    </row>
  </sheetData>
  <mergeCells count="8">
    <mergeCell ref="K163:L163"/>
    <mergeCell ref="K316:K320"/>
    <mergeCell ref="A9:A10"/>
    <mergeCell ref="B9:B10"/>
    <mergeCell ref="C9:F9"/>
    <mergeCell ref="G9:J9"/>
    <mergeCell ref="G163:H163"/>
    <mergeCell ref="I163:J1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11_RO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Raicu, Mihai</dc:creator>
  <cp:lastModifiedBy>Raicu, Mihai</cp:lastModifiedBy>
  <dcterms:created xsi:type="dcterms:W3CDTF">2024-11-14T08:59:22Z</dcterms:created>
  <dcterms:modified xsi:type="dcterms:W3CDTF">2024-11-14T09:04:53Z</dcterms:modified>
</cp:coreProperties>
</file>